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 tabRatio="800"/>
  </bookViews>
  <sheets>
    <sheet name="管理経費（見積）" sheetId="32" r:id="rId1"/>
  </sheets>
  <definedNames>
    <definedName name="_xlnm.Print_Area" localSheetId="0">'管理経費（見積）'!$A$1:$AI$239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<sst xmlns="http://schemas.openxmlformats.org/spreadsheetml/2006/main" xmlns:r="http://schemas.openxmlformats.org/officeDocument/2006/relationships" count="146" uniqueCount="146">
  <si>
    <t>合　計</t>
    <rPh sb="0" eb="1">
      <t>ゴウ</t>
    </rPh>
    <rPh sb="2" eb="3">
      <t>ケイ</t>
    </rPh>
    <phoneticPr fontId="4"/>
  </si>
  <si>
    <t>外水栓修理</t>
    <rPh sb="0" eb="1">
      <t>ソト</t>
    </rPh>
    <rPh sb="1" eb="3">
      <t>スイセン</t>
    </rPh>
    <rPh sb="3" eb="5">
      <t>シュウリ</t>
    </rPh>
    <phoneticPr fontId="4"/>
  </si>
  <si>
    <t>･･･記入してください</t>
    <rPh sb="3" eb="5">
      <t>キニュウ</t>
    </rPh>
    <phoneticPr fontId="4"/>
  </si>
  <si>
    <t>合　計</t>
    <rPh sb="0" eb="1">
      <t>ア</t>
    </rPh>
    <rPh sb="2" eb="3">
      <t>ケイ</t>
    </rPh>
    <phoneticPr fontId="4"/>
  </si>
  <si>
    <t>【厚生年金保険料】</t>
    <rPh sb="1" eb="3">
      <t>コウセイ</t>
    </rPh>
    <rPh sb="3" eb="5">
      <t>ネンキン</t>
    </rPh>
    <rPh sb="5" eb="8">
      <t>ホケンリョウ</t>
    </rPh>
    <phoneticPr fontId="19"/>
  </si>
  <si>
    <t>項　目</t>
    <rPh sb="0" eb="1">
      <t>コウ</t>
    </rPh>
    <rPh sb="2" eb="3">
      <t>メ</t>
    </rPh>
    <phoneticPr fontId="4"/>
  </si>
  <si>
    <t>需用費</t>
    <rPh sb="0" eb="3">
      <t>ジュヨウヒ</t>
    </rPh>
    <phoneticPr fontId="4"/>
  </si>
  <si>
    <t>利用料</t>
    <rPh sb="0" eb="3">
      <t>リヨウリョウ</t>
    </rPh>
    <phoneticPr fontId="4"/>
  </si>
  <si>
    <t>＜燃料費＞</t>
  </si>
  <si>
    <t>役務費</t>
    <rPh sb="0" eb="2">
      <t>エキム</t>
    </rPh>
    <rPh sb="2" eb="3">
      <t>ヒ</t>
    </rPh>
    <phoneticPr fontId="4"/>
  </si>
  <si>
    <t>積算根拠</t>
    <rPh sb="0" eb="2">
      <t>セキサン</t>
    </rPh>
    <rPh sb="2" eb="4">
      <t>コンキョ</t>
    </rPh>
    <phoneticPr fontId="4"/>
  </si>
  <si>
    <t>委託料</t>
    <rPh sb="0" eb="2">
      <t>イタク</t>
    </rPh>
    <rPh sb="2" eb="3">
      <t>リョウ</t>
    </rPh>
    <phoneticPr fontId="4"/>
  </si>
  <si>
    <t>■委託の対象とする経費　Ａ</t>
    <rPh sb="1" eb="3">
      <t>イタク</t>
    </rPh>
    <rPh sb="4" eb="6">
      <t>タイショウ</t>
    </rPh>
    <rPh sb="9" eb="11">
      <t>ケイヒ</t>
    </rPh>
    <phoneticPr fontId="4"/>
  </si>
  <si>
    <t>賃借料</t>
  </si>
  <si>
    <t>■常勤分（事務局長：施設長）</t>
    <rPh sb="1" eb="3">
      <t>ジョウキン</t>
    </rPh>
    <rPh sb="3" eb="4">
      <t>ブン</t>
    </rPh>
    <rPh sb="5" eb="8">
      <t>ジムキョク</t>
    </rPh>
    <rPh sb="8" eb="9">
      <t>チョウ</t>
    </rPh>
    <rPh sb="10" eb="12">
      <t>シセツ</t>
    </rPh>
    <rPh sb="12" eb="13">
      <t>チョウ</t>
    </rPh>
    <phoneticPr fontId="4"/>
  </si>
  <si>
    <t>給料</t>
    <rPh sb="0" eb="2">
      <t>キュウリョウ</t>
    </rPh>
    <phoneticPr fontId="4"/>
  </si>
  <si>
    <t>3ヵ年(①,②,③)平均</t>
    <rPh sb="2" eb="3">
      <t>ネン</t>
    </rPh>
    <rPh sb="10" eb="12">
      <t>ヘイキン</t>
    </rPh>
    <phoneticPr fontId="4"/>
  </si>
  <si>
    <t>原材料</t>
    <rPh sb="0" eb="3">
      <t>ゲンザイリョウ</t>
    </rPh>
    <phoneticPr fontId="4"/>
  </si>
  <si>
    <t>共済費</t>
    <rPh sb="0" eb="2">
      <t>キョウサイ</t>
    </rPh>
    <rPh sb="2" eb="3">
      <t>ヒ</t>
    </rPh>
    <phoneticPr fontId="4"/>
  </si>
  <si>
    <t>＜通信運搬費＞</t>
    <rPh sb="1" eb="3">
      <t>ツウシン</t>
    </rPh>
    <rPh sb="3" eb="5">
      <t>ウンパン</t>
    </rPh>
    <rPh sb="5" eb="6">
      <t>ヒ</t>
    </rPh>
    <phoneticPr fontId="4"/>
  </si>
  <si>
    <t>R7</t>
  </si>
  <si>
    <t>＜印刷製本費＞</t>
    <rPh sb="1" eb="3">
      <t>インサツ</t>
    </rPh>
    <rPh sb="3" eb="5">
      <t>セイホン</t>
    </rPh>
    <rPh sb="5" eb="6">
      <t>ヒ</t>
    </rPh>
    <phoneticPr fontId="4"/>
  </si>
  <si>
    <t>①</t>
  </si>
  <si>
    <t>原材料費</t>
    <rPh sb="0" eb="3">
      <t>ゲンザイリョウ</t>
    </rPh>
    <rPh sb="3" eb="4">
      <t>ヒ</t>
    </rPh>
    <phoneticPr fontId="4"/>
  </si>
  <si>
    <t>・勤勉手当分</t>
    <rPh sb="1" eb="3">
      <t>キンベン</t>
    </rPh>
    <rPh sb="3" eb="5">
      <t>テアテ</t>
    </rPh>
    <rPh sb="5" eb="6">
      <t>ブン</t>
    </rPh>
    <phoneticPr fontId="19"/>
  </si>
  <si>
    <t>【管理運営費】</t>
    <rPh sb="1" eb="3">
      <t>カンリ</t>
    </rPh>
    <rPh sb="3" eb="6">
      <t>ウンエイヒ</t>
    </rPh>
    <phoneticPr fontId="4"/>
  </si>
  <si>
    <t>実施期間</t>
    <rPh sb="0" eb="2">
      <t>ジッシ</t>
    </rPh>
    <rPh sb="2" eb="4">
      <t>キカン</t>
    </rPh>
    <phoneticPr fontId="4"/>
  </si>
  <si>
    <t>【施設・設備の管理運営費】</t>
    <rPh sb="1" eb="3">
      <t>シセツ</t>
    </rPh>
    <rPh sb="4" eb="6">
      <t>セツビ</t>
    </rPh>
    <rPh sb="7" eb="9">
      <t>カンリ</t>
    </rPh>
    <rPh sb="9" eb="11">
      <t>ウンエイ</t>
    </rPh>
    <rPh sb="11" eb="12">
      <t>ヒ</t>
    </rPh>
    <phoneticPr fontId="4"/>
  </si>
  <si>
    <t>＜消耗品費＞</t>
    <rPh sb="1" eb="3">
      <t>ショウモウ</t>
    </rPh>
    <rPh sb="3" eb="4">
      <t>ヒン</t>
    </rPh>
    <rPh sb="4" eb="5">
      <t>ヒ</t>
    </rPh>
    <phoneticPr fontId="4"/>
  </si>
  <si>
    <t>項目</t>
    <rPh sb="0" eb="2">
      <t>コウモク</t>
    </rPh>
    <phoneticPr fontId="4"/>
  </si>
  <si>
    <t>③</t>
  </si>
  <si>
    <t>使用料</t>
    <rPh sb="0" eb="3">
      <t>シヨウリョウ</t>
    </rPh>
    <phoneticPr fontId="4"/>
  </si>
  <si>
    <t>備　考</t>
    <rPh sb="0" eb="1">
      <t>ソナエ</t>
    </rPh>
    <rPh sb="2" eb="3">
      <t>コウ</t>
    </rPh>
    <phoneticPr fontId="4"/>
  </si>
  <si>
    <t>パソコンリース料</t>
    <rPh sb="7" eb="8">
      <t>リョウ</t>
    </rPh>
    <phoneticPr fontId="4"/>
  </si>
  <si>
    <t>②</t>
  </si>
  <si>
    <t>水性塗料、木材等</t>
    <rPh sb="0" eb="2">
      <t>スイセイ</t>
    </rPh>
    <rPh sb="2" eb="4">
      <t>トリョウ</t>
    </rPh>
    <rPh sb="5" eb="7">
      <t>モクザイ</t>
    </rPh>
    <rPh sb="7" eb="8">
      <t>ナド</t>
    </rPh>
    <phoneticPr fontId="4"/>
  </si>
  <si>
    <t>【内　訳】</t>
    <rPh sb="1" eb="2">
      <t>ナイ</t>
    </rPh>
    <rPh sb="3" eb="4">
      <t>ヤク</t>
    </rPh>
    <phoneticPr fontId="4"/>
  </si>
  <si>
    <t>電気代</t>
    <rPh sb="0" eb="2">
      <t>デンキ</t>
    </rPh>
    <rPh sb="2" eb="3">
      <t>ダイ</t>
    </rPh>
    <phoneticPr fontId="4"/>
  </si>
  <si>
    <t>郵送・宅配代</t>
    <rPh sb="0" eb="2">
      <t>ユウソウ</t>
    </rPh>
    <rPh sb="3" eb="5">
      <t>タクハイ</t>
    </rPh>
    <rPh sb="5" eb="6">
      <t>ダイ</t>
    </rPh>
    <phoneticPr fontId="4"/>
  </si>
  <si>
    <t>水道代</t>
    <rPh sb="0" eb="2">
      <t>スイドウ</t>
    </rPh>
    <rPh sb="2" eb="3">
      <t>ダイ</t>
    </rPh>
    <phoneticPr fontId="4"/>
  </si>
  <si>
    <t>【短期経理分】</t>
    <rPh sb="1" eb="3">
      <t>タンキ</t>
    </rPh>
    <rPh sb="3" eb="5">
      <t>ケイリ</t>
    </rPh>
    <rPh sb="5" eb="6">
      <t>ブン</t>
    </rPh>
    <phoneticPr fontId="19"/>
  </si>
  <si>
    <t>一般修繕（軽微な修繕）</t>
    <rPh sb="0" eb="2">
      <t>イッパン</t>
    </rPh>
    <rPh sb="2" eb="4">
      <t>シュウゼン</t>
    </rPh>
    <rPh sb="5" eb="7">
      <t>ケイビ</t>
    </rPh>
    <rPh sb="8" eb="10">
      <t>シュウゼン</t>
    </rPh>
    <phoneticPr fontId="4"/>
  </si>
  <si>
    <t>市見積額</t>
  </si>
  <si>
    <t>使用料及び</t>
    <rPh sb="0" eb="2">
      <t>シヨウ</t>
    </rPh>
    <rPh sb="2" eb="3">
      <t>リョウ</t>
    </rPh>
    <rPh sb="3" eb="4">
      <t>オヨ</t>
    </rPh>
    <phoneticPr fontId="4"/>
  </si>
  <si>
    <t>ガス代</t>
    <rPh sb="2" eb="3">
      <t>ダイ</t>
    </rPh>
    <phoneticPr fontId="4"/>
  </si>
  <si>
    <t>　</t>
  </si>
  <si>
    <t>■収入→変更しないこと</t>
    <rPh sb="1" eb="3">
      <t>シュウニュウ</t>
    </rPh>
    <rPh sb="4" eb="6">
      <t>ヘンコウ</t>
    </rPh>
    <phoneticPr fontId="4"/>
  </si>
  <si>
    <t>需用費合計</t>
    <rPh sb="0" eb="3">
      <t>ジュヨウヒ</t>
    </rPh>
    <rPh sb="3" eb="5">
      <t>ゴウケイ</t>
    </rPh>
    <phoneticPr fontId="4"/>
  </si>
  <si>
    <t>役務費合計</t>
    <rPh sb="0" eb="2">
      <t>エキム</t>
    </rPh>
    <rPh sb="2" eb="3">
      <t>ヒ</t>
    </rPh>
    <rPh sb="3" eb="5">
      <t>ゴウケイ</t>
    </rPh>
    <phoneticPr fontId="4"/>
  </si>
  <si>
    <t>＝</t>
  </si>
  <si>
    <t>＜保険料＞</t>
  </si>
  <si>
    <t>委託料合計</t>
    <rPh sb="0" eb="3">
      <t>イタクリョウ</t>
    </rPh>
    <rPh sb="3" eb="5">
      <t>ゴウケイ</t>
    </rPh>
    <phoneticPr fontId="4"/>
  </si>
  <si>
    <t>管理運営費計</t>
    <rPh sb="0" eb="2">
      <t>カンリ</t>
    </rPh>
    <rPh sb="2" eb="5">
      <t>ウンエイヒ</t>
    </rPh>
    <rPh sb="5" eb="6">
      <t>ケイ</t>
    </rPh>
    <phoneticPr fontId="4"/>
  </si>
  <si>
    <t>×</t>
  </si>
  <si>
    <t>冬囲い作業委託料</t>
    <rPh sb="0" eb="1">
      <t>フユ</t>
    </rPh>
    <rPh sb="1" eb="2">
      <t>カコ</t>
    </rPh>
    <rPh sb="3" eb="5">
      <t>サギョウ</t>
    </rPh>
    <rPh sb="5" eb="8">
      <t>イタクリョウ</t>
    </rPh>
    <phoneticPr fontId="4"/>
  </si>
  <si>
    <t>期末手当</t>
    <rPh sb="0" eb="2">
      <t>キマツ</t>
    </rPh>
    <rPh sb="2" eb="4">
      <t>テアテ</t>
    </rPh>
    <phoneticPr fontId="19"/>
  </si>
  <si>
    <t>R9予算額</t>
    <rPh sb="2" eb="4">
      <t>ヨサン</t>
    </rPh>
    <rPh sb="4" eb="5">
      <t>ガク</t>
    </rPh>
    <phoneticPr fontId="4"/>
  </si>
  <si>
    <t>R5実績</t>
    <rPh sb="2" eb="4">
      <t>ジッセキ</t>
    </rPh>
    <phoneticPr fontId="4"/>
  </si>
  <si>
    <t>維持管理費Ａ</t>
    <rPh sb="0" eb="2">
      <t>イジ</t>
    </rPh>
    <rPh sb="2" eb="5">
      <t>カンリヒ</t>
    </rPh>
    <phoneticPr fontId="4"/>
  </si>
  <si>
    <t>除雪用重機レンタル料</t>
    <rPh sb="0" eb="2">
      <t>ジョセツ</t>
    </rPh>
    <rPh sb="2" eb="3">
      <t>ヨウ</t>
    </rPh>
    <rPh sb="3" eb="5">
      <t>ジュウキ</t>
    </rPh>
    <rPh sb="9" eb="10">
      <t>リョウ</t>
    </rPh>
    <phoneticPr fontId="4"/>
  </si>
  <si>
    <t>原材料費合計</t>
    <rPh sb="0" eb="3">
      <t>ゲンザイリョウ</t>
    </rPh>
    <rPh sb="3" eb="4">
      <t>ヒ</t>
    </rPh>
    <rPh sb="4" eb="6">
      <t>ゴウケイ</t>
    </rPh>
    <phoneticPr fontId="4"/>
  </si>
  <si>
    <t>・１人当たり</t>
    <rPh sb="2" eb="3">
      <t>ヒト</t>
    </rPh>
    <rPh sb="3" eb="4">
      <t>ア</t>
    </rPh>
    <phoneticPr fontId="19"/>
  </si>
  <si>
    <t>)</t>
  </si>
  <si>
    <t>様式第５号　管理運営に係る収支予算書</t>
    <rPh sb="0" eb="2">
      <t>ヨウシキ</t>
    </rPh>
    <rPh sb="2" eb="3">
      <t>ダイ</t>
    </rPh>
    <rPh sb="4" eb="5">
      <t>ゴウ</t>
    </rPh>
    <rPh sb="6" eb="10">
      <t>カンリウンエイ</t>
    </rPh>
    <rPh sb="11" eb="12">
      <t>カカ</t>
    </rPh>
    <rPh sb="13" eb="15">
      <t>シュウシ</t>
    </rPh>
    <rPh sb="15" eb="17">
      <t>ヨサン</t>
    </rPh>
    <rPh sb="17" eb="18">
      <t>ショ</t>
    </rPh>
    <phoneticPr fontId="4"/>
  </si>
  <si>
    <r>
      <t>市見積額の積算根拠</t>
    </r>
    <r>
      <rPr>
        <sz val="11"/>
        <color rgb="FFFF0000"/>
        <rFont val="ＭＳ 明朝"/>
      </rPr>
      <t>→指定管理者予算額の積算根拠に書き換えをしてください。</t>
    </r>
    <rPh sb="0" eb="1">
      <t>シ</t>
    </rPh>
    <rPh sb="1" eb="3">
      <t>ミツモリ</t>
    </rPh>
    <rPh sb="3" eb="4">
      <t>ガク</t>
    </rPh>
    <rPh sb="5" eb="7">
      <t>セキサン</t>
    </rPh>
    <rPh sb="7" eb="9">
      <t>コンキョ</t>
    </rPh>
    <rPh sb="10" eb="12">
      <t>シテイ</t>
    </rPh>
    <rPh sb="12" eb="15">
      <t>カンリシャ</t>
    </rPh>
    <rPh sb="15" eb="17">
      <t>ヨサン</t>
    </rPh>
    <rPh sb="17" eb="18">
      <t>ガク</t>
    </rPh>
    <rPh sb="19" eb="21">
      <t>セキサン</t>
    </rPh>
    <rPh sb="21" eb="23">
      <t>コンキョ</t>
    </rPh>
    <rPh sb="24" eb="25">
      <t>カ</t>
    </rPh>
    <rPh sb="26" eb="27">
      <t>カ</t>
    </rPh>
    <phoneticPr fontId="4"/>
  </si>
  <si>
    <t>R9指定管理者予算額</t>
    <rPh sb="2" eb="4">
      <t>シテイ</t>
    </rPh>
    <rPh sb="4" eb="7">
      <t>カンリシャ</t>
    </rPh>
    <rPh sb="7" eb="9">
      <t>ヨサン</t>
    </rPh>
    <rPh sb="9" eb="10">
      <t>ガク</t>
    </rPh>
    <phoneticPr fontId="4"/>
  </si>
  <si>
    <t>R6実績</t>
    <rPh sb="2" eb="4">
      <t>ジッセキ</t>
    </rPh>
    <phoneticPr fontId="4"/>
  </si>
  <si>
    <t>通勤手当</t>
    <rPh sb="0" eb="2">
      <t>ツウキン</t>
    </rPh>
    <rPh sb="2" eb="4">
      <t>テアテ</t>
    </rPh>
    <phoneticPr fontId="4"/>
  </si>
  <si>
    <t>R7実績</t>
    <rPh sb="2" eb="4">
      <t>ジッセキ</t>
    </rPh>
    <phoneticPr fontId="4"/>
  </si>
  <si>
    <t>※R7年実績ベース</t>
  </si>
  <si>
    <t>【特定健康診査及び特定保健指導に係る費用分】</t>
    <rPh sb="1" eb="3">
      <t>トクテイ</t>
    </rPh>
    <rPh sb="3" eb="5">
      <t>ケンコウ</t>
    </rPh>
    <rPh sb="5" eb="7">
      <t>シンサ</t>
    </rPh>
    <rPh sb="7" eb="8">
      <t>オヨ</t>
    </rPh>
    <rPh sb="9" eb="11">
      <t>トクテイ</t>
    </rPh>
    <rPh sb="11" eb="13">
      <t>ホケン</t>
    </rPh>
    <rPh sb="13" eb="15">
      <t>シドウ</t>
    </rPh>
    <rPh sb="16" eb="17">
      <t>カカ</t>
    </rPh>
    <rPh sb="18" eb="20">
      <t>ヒヨウ</t>
    </rPh>
    <rPh sb="20" eb="21">
      <t>ブン</t>
    </rPh>
    <phoneticPr fontId="19"/>
  </si>
  <si>
    <t>※中型自動車免許有り</t>
    <rPh sb="1" eb="3">
      <t>チュウガタ</t>
    </rPh>
    <rPh sb="3" eb="5">
      <t>ジドウ</t>
    </rPh>
    <rPh sb="5" eb="6">
      <t>クルマ</t>
    </rPh>
    <rPh sb="6" eb="8">
      <t>メンキョ</t>
    </rPh>
    <rPh sb="8" eb="9">
      <t>ア</t>
    </rPh>
    <phoneticPr fontId="4"/>
  </si>
  <si>
    <t>テレビ（NHK)受信料</t>
    <rPh sb="8" eb="11">
      <t>ジュシンリョウ</t>
    </rPh>
    <phoneticPr fontId="4"/>
  </si>
  <si>
    <t>3ヵ年(①,②,③)平均</t>
  </si>
  <si>
    <t>市見積額</t>
    <rPh sb="0" eb="1">
      <t>シ</t>
    </rPh>
    <rPh sb="1" eb="3">
      <t>ミツモリ</t>
    </rPh>
    <rPh sb="3" eb="4">
      <t>ガク</t>
    </rPh>
    <phoneticPr fontId="4"/>
  </si>
  <si>
    <t>(</t>
  </si>
  <si>
    <t>勤勉手当</t>
    <rPh sb="0" eb="2">
      <t>キンベン</t>
    </rPh>
    <rPh sb="2" eb="4">
      <t>テアテ</t>
    </rPh>
    <phoneticPr fontId="4"/>
  </si>
  <si>
    <t>R7実績</t>
  </si>
  <si>
    <t>■臨時（単純事務）</t>
    <rPh sb="1" eb="3">
      <t>リンジ</t>
    </rPh>
    <rPh sb="4" eb="6">
      <t>タンジュン</t>
    </rPh>
    <rPh sb="6" eb="8">
      <t>ジム</t>
    </rPh>
    <phoneticPr fontId="4"/>
  </si>
  <si>
    <t>パート賃金</t>
    <rPh sb="3" eb="5">
      <t>チンギン</t>
    </rPh>
    <phoneticPr fontId="4"/>
  </si>
  <si>
    <t>■合計</t>
    <rPh sb="1" eb="2">
      <t>ア</t>
    </rPh>
    <rPh sb="2" eb="3">
      <t>ケイ</t>
    </rPh>
    <phoneticPr fontId="4"/>
  </si>
  <si>
    <t>＋</t>
  </si>
  <si>
    <t>R5</t>
  </si>
  <si>
    <t>■常勤分：事務局長の共済費</t>
    <rPh sb="1" eb="3">
      <t>ジョウキン</t>
    </rPh>
    <rPh sb="3" eb="4">
      <t>ブン</t>
    </rPh>
    <rPh sb="5" eb="8">
      <t>ジムキョク</t>
    </rPh>
    <rPh sb="8" eb="9">
      <t>チョウ</t>
    </rPh>
    <rPh sb="10" eb="12">
      <t>キョウサイ</t>
    </rPh>
    <rPh sb="12" eb="13">
      <t>ヒ</t>
    </rPh>
    <phoneticPr fontId="19"/>
  </si>
  <si>
    <t>月額</t>
    <rPh sb="0" eb="1">
      <t>ツキ</t>
    </rPh>
    <rPh sb="1" eb="2">
      <t>ガク</t>
    </rPh>
    <phoneticPr fontId="19"/>
  </si>
  <si>
    <t>①共済組合：健康保険分</t>
    <rPh sb="1" eb="3">
      <t>キョウサイ</t>
    </rPh>
    <rPh sb="3" eb="5">
      <t>クミアイ</t>
    </rPh>
    <rPh sb="6" eb="8">
      <t>ケンコウ</t>
    </rPh>
    <rPh sb="8" eb="10">
      <t>ホケン</t>
    </rPh>
    <rPh sb="10" eb="11">
      <t>ブン</t>
    </rPh>
    <phoneticPr fontId="19"/>
  </si>
  <si>
    <t>・報酬（給料）分</t>
    <rPh sb="1" eb="3">
      <t>ホウシュウ</t>
    </rPh>
    <rPh sb="4" eb="6">
      <t>キュウリョウ</t>
    </rPh>
    <rPh sb="7" eb="8">
      <t>ブン</t>
    </rPh>
    <phoneticPr fontId="19"/>
  </si>
  <si>
    <t>・期末手当分</t>
    <rPh sb="1" eb="3">
      <t>キマツ</t>
    </rPh>
    <rPh sb="3" eb="5">
      <t>テアテ</t>
    </rPh>
    <rPh sb="5" eb="6">
      <t>ブン</t>
    </rPh>
    <phoneticPr fontId="19"/>
  </si>
  <si>
    <t>【保健経理分】</t>
    <rPh sb="1" eb="3">
      <t>ホケン</t>
    </rPh>
    <rPh sb="3" eb="5">
      <t>ケイリ</t>
    </rPh>
    <rPh sb="5" eb="6">
      <t>ブン</t>
    </rPh>
    <phoneticPr fontId="19"/>
  </si>
  <si>
    <t>【業務経理分】</t>
    <rPh sb="1" eb="3">
      <t>ギョウム</t>
    </rPh>
    <rPh sb="3" eb="5">
      <t>ケイリ</t>
    </rPh>
    <rPh sb="5" eb="6">
      <t>ブン</t>
    </rPh>
    <phoneticPr fontId="19"/>
  </si>
  <si>
    <t>②日本年金機構：厚生年金分</t>
    <rPh sb="1" eb="3">
      <t>ニホン</t>
    </rPh>
    <rPh sb="3" eb="5">
      <t>ネンキン</t>
    </rPh>
    <rPh sb="5" eb="7">
      <t>キコウ</t>
    </rPh>
    <rPh sb="8" eb="10">
      <t>コウセイ</t>
    </rPh>
    <rPh sb="10" eb="12">
      <t>ネンキン</t>
    </rPh>
    <rPh sb="12" eb="13">
      <t>ブン</t>
    </rPh>
    <phoneticPr fontId="19"/>
  </si>
  <si>
    <t>【子ども・子育て拠出金】</t>
    <rPh sb="1" eb="2">
      <t>コ</t>
    </rPh>
    <rPh sb="5" eb="7">
      <t>コソダ</t>
    </rPh>
    <rPh sb="8" eb="11">
      <t>キョシュツキン</t>
    </rPh>
    <phoneticPr fontId="19"/>
  </si>
  <si>
    <t>・4月～5月（ゴールデンウィークの10日間）</t>
    <rPh sb="1" eb="2">
      <t>ヘイネン</t>
    </rPh>
    <rPh sb="2" eb="3">
      <t>ガツ</t>
    </rPh>
    <rPh sb="5" eb="6">
      <t>ガツ</t>
    </rPh>
    <rPh sb="19" eb="21">
      <t>ニチカン</t>
    </rPh>
    <phoneticPr fontId="4"/>
  </si>
  <si>
    <t>【雇用保険】</t>
    <rPh sb="1" eb="3">
      <t>コヨウ</t>
    </rPh>
    <rPh sb="3" eb="5">
      <t>ホケン</t>
    </rPh>
    <phoneticPr fontId="19"/>
  </si>
  <si>
    <t>空調設備保守点検委託料</t>
    <rPh sb="0" eb="2">
      <t>クウチョウ</t>
    </rPh>
    <rPh sb="2" eb="4">
      <t>セツビ</t>
    </rPh>
    <rPh sb="4" eb="6">
      <t>ホシュ</t>
    </rPh>
    <rPh sb="6" eb="8">
      <t>テンケン</t>
    </rPh>
    <rPh sb="8" eb="10">
      <t>イタク</t>
    </rPh>
    <rPh sb="10" eb="11">
      <t>リョウ</t>
    </rPh>
    <phoneticPr fontId="4"/>
  </si>
  <si>
    <t>【労災保険料】</t>
    <rPh sb="1" eb="3">
      <t>ロウサイ</t>
    </rPh>
    <rPh sb="3" eb="5">
      <t>ホケン</t>
    </rPh>
    <rPh sb="5" eb="6">
      <t>リョウ</t>
    </rPh>
    <phoneticPr fontId="19"/>
  </si>
  <si>
    <t>※R7実績</t>
  </si>
  <si>
    <t>③合計</t>
    <rPh sb="1" eb="3">
      <t>ゴウケイ</t>
    </rPh>
    <phoneticPr fontId="4"/>
  </si>
  <si>
    <t>通勤手当</t>
    <rPh sb="0" eb="2">
      <t>ツウキン</t>
    </rPh>
    <rPh sb="2" eb="4">
      <t>テアテ</t>
    </rPh>
    <phoneticPr fontId="19"/>
  </si>
  <si>
    <t>合計</t>
    <rPh sb="0" eb="2">
      <t>ゴウケイ</t>
    </rPh>
    <phoneticPr fontId="19"/>
  </si>
  <si>
    <t>標準報酬月額</t>
    <rPh sb="0" eb="2">
      <t>ヒョウジュン</t>
    </rPh>
    <rPh sb="2" eb="4">
      <t>ホウシュウ</t>
    </rPh>
    <rPh sb="4" eb="5">
      <t>ツキ</t>
    </rPh>
    <rPh sb="5" eb="6">
      <t>ガク</t>
    </rPh>
    <phoneticPr fontId="19"/>
  </si>
  <si>
    <t>勤勉手当</t>
    <rPh sb="0" eb="2">
      <t>キンベン</t>
    </rPh>
    <rPh sb="2" eb="4">
      <t>テアテ</t>
    </rPh>
    <phoneticPr fontId="19"/>
  </si>
  <si>
    <t>年間給与</t>
    <rPh sb="0" eb="2">
      <t>ネンカン</t>
    </rPh>
    <rPh sb="2" eb="4">
      <t>キュウヨ</t>
    </rPh>
    <phoneticPr fontId="19"/>
  </si>
  <si>
    <t>※交通費　片道16キロ～17キロ</t>
    <rPh sb="1" eb="3">
      <t>コウツウ</t>
    </rPh>
    <rPh sb="3" eb="4">
      <t>ヒ</t>
    </rPh>
    <rPh sb="5" eb="7">
      <t>カタミチ</t>
    </rPh>
    <phoneticPr fontId="4"/>
  </si>
  <si>
    <t>※単価は臨時職員の基準　新井～大洞原　16㎞→524円</t>
    <rPh sb="1" eb="3">
      <t>タンカ</t>
    </rPh>
    <rPh sb="4" eb="6">
      <t>リンジ</t>
    </rPh>
    <rPh sb="6" eb="8">
      <t>ショクイン</t>
    </rPh>
    <rPh sb="9" eb="11">
      <t>キジュン</t>
    </rPh>
    <rPh sb="12" eb="14">
      <t>アライ</t>
    </rPh>
    <rPh sb="15" eb="18">
      <t>ダイドウハラ</t>
    </rPh>
    <rPh sb="26" eb="27">
      <t>エン</t>
    </rPh>
    <phoneticPr fontId="4"/>
  </si>
  <si>
    <t>R5実績</t>
  </si>
  <si>
    <t>R6実績</t>
  </si>
  <si>
    <t>R6</t>
  </si>
  <si>
    <t>＜光熱水費＞</t>
  </si>
  <si>
    <t>工作工房空調機修繕他</t>
    <rPh sb="0" eb="2">
      <t>コウサク</t>
    </rPh>
    <rPh sb="2" eb="4">
      <t>コウボウ</t>
    </rPh>
    <rPh sb="4" eb="7">
      <t>クウチョウキ</t>
    </rPh>
    <rPh sb="7" eb="9">
      <t>シュウゼン</t>
    </rPh>
    <rPh sb="9" eb="10">
      <t>ホカ</t>
    </rPh>
    <phoneticPr fontId="4"/>
  </si>
  <si>
    <t>＜修繕料＞</t>
  </si>
  <si>
    <t>電話・ファクス代</t>
    <rPh sb="0" eb="2">
      <t>デンワ</t>
    </rPh>
    <rPh sb="7" eb="8">
      <t>ダイ</t>
    </rPh>
    <phoneticPr fontId="4"/>
  </si>
  <si>
    <t>※税率</t>
    <rPh sb="1" eb="3">
      <t>ゼイリツ</t>
    </rPh>
    <phoneticPr fontId="4"/>
  </si>
  <si>
    <t>インターネット通信料</t>
    <rPh sb="7" eb="9">
      <t>ツウシン</t>
    </rPh>
    <rPh sb="9" eb="10">
      <t>リョウ</t>
    </rPh>
    <phoneticPr fontId="4"/>
  </si>
  <si>
    <t>電動自転車保険料</t>
    <rPh sb="0" eb="2">
      <t>デンドウ</t>
    </rPh>
    <rPh sb="2" eb="5">
      <t>ジテンシャ</t>
    </rPh>
    <rPh sb="5" eb="8">
      <t>ホケンリョウ</t>
    </rPh>
    <phoneticPr fontId="4"/>
  </si>
  <si>
    <t>施設賠償責任保険料（情報漏洩含む）　</t>
    <rPh sb="0" eb="2">
      <t>シセツ</t>
    </rPh>
    <rPh sb="2" eb="4">
      <t>バイショウ</t>
    </rPh>
    <rPh sb="4" eb="6">
      <t>セキニン</t>
    </rPh>
    <rPh sb="6" eb="8">
      <t>ホケン</t>
    </rPh>
    <rPh sb="8" eb="9">
      <t>リョウ</t>
    </rPh>
    <rPh sb="10" eb="12">
      <t>ジョウホウ</t>
    </rPh>
    <rPh sb="12" eb="14">
      <t>ロウエイ</t>
    </rPh>
    <rPh sb="14" eb="15">
      <t>フク</t>
    </rPh>
    <phoneticPr fontId="4"/>
  </si>
  <si>
    <t>※R7実績</t>
    <rPh sb="3" eb="5">
      <t>ジッセキ</t>
    </rPh>
    <phoneticPr fontId="4"/>
  </si>
  <si>
    <t>＜手数料＞</t>
  </si>
  <si>
    <t>振込手数料・残高証明書発行手数料</t>
    <rPh sb="0" eb="2">
      <t>フリコミ</t>
    </rPh>
    <rPh sb="2" eb="5">
      <t>テスウリョウ</t>
    </rPh>
    <rPh sb="6" eb="11">
      <t>ザンダカショウメイショ</t>
    </rPh>
    <rPh sb="11" eb="13">
      <t>ハッコウ</t>
    </rPh>
    <rPh sb="13" eb="16">
      <t>テスウリョウ</t>
    </rPh>
    <phoneticPr fontId="4"/>
  </si>
  <si>
    <t>・9月（シルバーウィークの10日間）</t>
    <rPh sb="1" eb="2">
      <t>ヘイネン</t>
    </rPh>
    <rPh sb="2" eb="3">
      <t>ガツ</t>
    </rPh>
    <rPh sb="15" eb="16">
      <t>ニチ</t>
    </rPh>
    <rPh sb="16" eb="17">
      <t>カン</t>
    </rPh>
    <phoneticPr fontId="4"/>
  </si>
  <si>
    <t>日常清掃作業委託料</t>
    <rPh sb="0" eb="2">
      <t>ニチジョウ</t>
    </rPh>
    <rPh sb="2" eb="4">
      <t>セイソウ</t>
    </rPh>
    <rPh sb="4" eb="6">
      <t>サギョウ</t>
    </rPh>
    <rPh sb="6" eb="8">
      <t>イタク</t>
    </rPh>
    <rPh sb="8" eb="9">
      <t>リョウ</t>
    </rPh>
    <phoneticPr fontId="4"/>
  </si>
  <si>
    <t>ワックス清掃委託料</t>
    <rPh sb="4" eb="6">
      <t>セイソウ</t>
    </rPh>
    <rPh sb="6" eb="8">
      <t>イタク</t>
    </rPh>
    <rPh sb="8" eb="9">
      <t>リョウ</t>
    </rPh>
    <phoneticPr fontId="4"/>
  </si>
  <si>
    <t>体験ほ場委託料</t>
    <rPh sb="0" eb="2">
      <t>タイケン</t>
    </rPh>
    <rPh sb="3" eb="4">
      <t>ジョウ</t>
    </rPh>
    <rPh sb="4" eb="7">
      <t>イタクリョウ</t>
    </rPh>
    <phoneticPr fontId="4"/>
  </si>
  <si>
    <t>・8月（お盆期間の10日間）</t>
    <rPh sb="2" eb="3">
      <t>ガツ</t>
    </rPh>
    <rPh sb="5" eb="6">
      <t>ボン</t>
    </rPh>
    <rPh sb="6" eb="8">
      <t>キカン</t>
    </rPh>
    <rPh sb="11" eb="12">
      <t>ニチ</t>
    </rPh>
    <rPh sb="12" eb="13">
      <t>カン</t>
    </rPh>
    <phoneticPr fontId="4"/>
  </si>
  <si>
    <t>敷地内の樹木について、高所での作業を伴う業務を委託</t>
    <rPh sb="0" eb="2">
      <t>シキチ</t>
    </rPh>
    <rPh sb="2" eb="3">
      <t>ナイ</t>
    </rPh>
    <rPh sb="4" eb="6">
      <t>ジュモク</t>
    </rPh>
    <rPh sb="11" eb="13">
      <t>コウショ</t>
    </rPh>
    <rPh sb="15" eb="17">
      <t>サギョウ</t>
    </rPh>
    <rPh sb="18" eb="19">
      <t>トモナ</t>
    </rPh>
    <rPh sb="20" eb="22">
      <t>ギョウム</t>
    </rPh>
    <rPh sb="23" eb="25">
      <t>イタク</t>
    </rPh>
    <phoneticPr fontId="4"/>
  </si>
  <si>
    <t>※市予算編成賃金（＠1,280円×8Ｈ）</t>
    <rPh sb="1" eb="2">
      <t>シ</t>
    </rPh>
    <rPh sb="2" eb="4">
      <t>ヨサン</t>
    </rPh>
    <rPh sb="4" eb="6">
      <t>ヘンセイ</t>
    </rPh>
    <rPh sb="6" eb="8">
      <t>チンギン</t>
    </rPh>
    <rPh sb="15" eb="16">
      <t>エン</t>
    </rPh>
    <phoneticPr fontId="4"/>
  </si>
  <si>
    <r>
      <t>体験プログラムで提供しているほ場の耕運を委託</t>
    </r>
    <r>
      <rPr>
        <sz val="10"/>
        <color auto="1"/>
        <rFont val="ＭＳ 明朝"/>
      </rPr>
      <t>（農業委員会標準額）</t>
    </r>
    <rPh sb="0" eb="2">
      <t>タイケン</t>
    </rPh>
    <rPh sb="8" eb="10">
      <t>テイキョウ</t>
    </rPh>
    <rPh sb="15" eb="16">
      <t>ジョウ</t>
    </rPh>
    <rPh sb="17" eb="19">
      <t>コウウン</t>
    </rPh>
    <rPh sb="20" eb="22">
      <t>イタク</t>
    </rPh>
    <rPh sb="23" eb="25">
      <t>ノウギョウ</t>
    </rPh>
    <rPh sb="25" eb="28">
      <t>イインカイ</t>
    </rPh>
    <rPh sb="28" eb="30">
      <t>ヒョウジュン</t>
    </rPh>
    <rPh sb="30" eb="31">
      <t>ガク</t>
    </rPh>
    <phoneticPr fontId="4"/>
  </si>
  <si>
    <t>1回</t>
    <rPh sb="1" eb="2">
      <t>カイ</t>
    </rPh>
    <phoneticPr fontId="4"/>
  </si>
  <si>
    <t>（点検）</t>
    <rPh sb="1" eb="3">
      <t>テンケン</t>
    </rPh>
    <phoneticPr fontId="4"/>
  </si>
  <si>
    <t>（清掃）</t>
    <rPh sb="1" eb="3">
      <t>セイソウ</t>
    </rPh>
    <phoneticPr fontId="4"/>
  </si>
  <si>
    <t>マット・モップ使用料</t>
    <rPh sb="7" eb="9">
      <t>シヨウ</t>
    </rPh>
    <rPh sb="9" eb="10">
      <t>リョウ</t>
    </rPh>
    <phoneticPr fontId="4"/>
  </si>
  <si>
    <t>複写機リース料</t>
    <rPh sb="0" eb="3">
      <t>フクシャキ</t>
    </rPh>
    <rPh sb="6" eb="7">
      <t>リョウ</t>
    </rPh>
    <phoneticPr fontId="4"/>
  </si>
  <si>
    <t>複写機使用料</t>
    <rPh sb="0" eb="3">
      <t>フクシャキ</t>
    </rPh>
    <rPh sb="3" eb="6">
      <t>シヨウリョウ</t>
    </rPh>
    <phoneticPr fontId="4"/>
  </si>
  <si>
    <t>テレビ1台分の受信料</t>
    <rPh sb="4" eb="6">
      <t>ダイブン</t>
    </rPh>
    <rPh sb="7" eb="10">
      <t>ジュシンリョウ</t>
    </rPh>
    <phoneticPr fontId="4"/>
  </si>
  <si>
    <t>事務局員が使用するパソコンのリース料</t>
    <rPh sb="0" eb="3">
      <t>ジムキョク</t>
    </rPh>
    <rPh sb="3" eb="4">
      <t>イン</t>
    </rPh>
    <rPh sb="5" eb="7">
      <t>シヨウ</t>
    </rPh>
    <rPh sb="17" eb="18">
      <t>リョウ</t>
    </rPh>
    <phoneticPr fontId="4"/>
  </si>
  <si>
    <t>4,000円×12ヶ月 = 48,000円</t>
    <rPh sb="5" eb="6">
      <t>エン</t>
    </rPh>
    <rPh sb="10" eb="11">
      <t>ゲツ</t>
    </rPh>
    <rPh sb="20" eb="21">
      <t>エン</t>
    </rPh>
    <phoneticPr fontId="4"/>
  </si>
  <si>
    <t>ホームページサーバー使用料</t>
    <rPh sb="10" eb="13">
      <t>シヨウリョウ</t>
    </rPh>
    <phoneticPr fontId="4"/>
  </si>
  <si>
    <t>下水道使用料</t>
    <rPh sb="0" eb="3">
      <t>ゲスイドウ</t>
    </rPh>
    <rPh sb="3" eb="5">
      <t>シヨウ</t>
    </rPh>
    <rPh sb="5" eb="6">
      <t>リョウ</t>
    </rPh>
    <phoneticPr fontId="4"/>
  </si>
  <si>
    <t>使用料及び賃借料合計</t>
    <rPh sb="0" eb="3">
      <t>シヨウリョウ</t>
    </rPh>
    <rPh sb="3" eb="4">
      <t>オヨ</t>
    </rPh>
    <rPh sb="5" eb="8">
      <t>チンシャクリョウ</t>
    </rPh>
    <rPh sb="8" eb="10">
      <t>ゴウケイ</t>
    </rPh>
    <phoneticPr fontId="4"/>
  </si>
  <si>
    <t>※年額2万円</t>
    <rPh sb="1" eb="3">
      <t>ネンガク</t>
    </rPh>
    <rPh sb="4" eb="6">
      <t>マンエン</t>
    </rPh>
    <phoneticPr fontId="4"/>
  </si>
  <si>
    <t>交流施設利用料</t>
    <rPh sb="0" eb="2">
      <t>コウリュウ</t>
    </rPh>
    <rPh sb="2" eb="4">
      <t>シセツ</t>
    </rPh>
    <rPh sb="4" eb="6">
      <t>リヨウ</t>
    </rPh>
    <rPh sb="6" eb="7">
      <t>リョウ</t>
    </rPh>
    <phoneticPr fontId="4"/>
  </si>
  <si>
    <t>－収入Ｃ</t>
  </si>
  <si>
    <t>＋消費税10%</t>
  </si>
  <si>
    <t>■指定管理委託料</t>
    <rPh sb="1" eb="3">
      <t>シテイ</t>
    </rPh>
    <rPh sb="3" eb="5">
      <t>カンリ</t>
    </rPh>
    <rPh sb="5" eb="7">
      <t>イタク</t>
    </rPh>
    <rPh sb="7" eb="8">
      <t>リョウ</t>
    </rPh>
    <phoneticPr fontId="4"/>
  </si>
  <si>
    <t>R9指定管理者予算額</t>
  </si>
  <si>
    <r>
      <t>期</t>
    </r>
    <r>
      <rPr>
        <sz val="11"/>
        <color theme="1"/>
        <rFont val="ＭＳ Ｐ明朝"/>
      </rPr>
      <t>末手当</t>
    </r>
    <rPh sb="0" eb="2">
      <t>キマツ</t>
    </rPh>
    <rPh sb="2" eb="4">
      <t>テアテ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</si>
</sst>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1">
    <numFmt numFmtId="176" formatCode="#,##0&quot;千円&quot;"/>
    <numFmt numFmtId="177" formatCode="#,##0&quot;円&quot;"/>
    <numFmt numFmtId="178" formatCode="#,##0;[Red]&quot;△&quot;#,##0"/>
    <numFmt numFmtId="179" formatCode="#,##0;[Red]#,##0"/>
    <numFmt numFmtId="180" formatCode="#,##0.000&quot;円&quot;"/>
    <numFmt numFmtId="181" formatCode="#,##0&quot;回&quot;"/>
    <numFmt numFmtId="182" formatCode="#,###.0&quot;a&quot;"/>
    <numFmt numFmtId="183" formatCode="#,##0.00&quot;円&quot;"/>
    <numFmt numFmtId="184" formatCode="#,##0&quot;ヶ&quot;&quot;月&quot;"/>
    <numFmt numFmtId="185" formatCode="0.0000_ "/>
    <numFmt numFmtId="186" formatCode="#,##0&quot;日&quot;"/>
    <numFmt numFmtId="187" formatCode="#,##0&quot;枚&quot;"/>
    <numFmt numFmtId="188" formatCode="0.000%"/>
    <numFmt numFmtId="189" formatCode="#,##0.0&quot;時間&quot;"/>
    <numFmt numFmtId="190" formatCode="#,##0&quot;ヵ&quot;&quot;月&quot;"/>
    <numFmt numFmtId="191" formatCode="#,##0&quot;時間&quot;"/>
    <numFmt numFmtId="192" formatCode="#,##0&quot;区画&quot;"/>
    <numFmt numFmtId="193" formatCode="#,##0&quot;ヶ月&quot;"/>
    <numFmt numFmtId="194" formatCode="#,##0&quot;人&quot;"/>
    <numFmt numFmtId="195" formatCode="0.000_ "/>
    <numFmt numFmtId="196" formatCode="#,##0_ "/>
  </numFmts>
  <fonts count="2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color auto="1"/>
      <name val="ＭＳ 明朝"/>
      <family val="1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1"/>
      <color theme="1"/>
      <name val="游ゴシック"/>
      <family val="3"/>
    </font>
    <font>
      <sz val="11"/>
      <color theme="1"/>
      <name val="Century"/>
      <family val="1"/>
    </font>
    <font>
      <sz val="10"/>
      <color theme="1"/>
      <name val="ＭＳ Ｐ明朝"/>
      <family val="1"/>
    </font>
    <font>
      <sz val="11"/>
      <color theme="1"/>
      <name val="ＭＳ Ｐ明朝"/>
      <family val="1"/>
    </font>
    <font>
      <sz val="11"/>
      <color theme="1"/>
      <name val="ＭＳ 明朝"/>
      <family val="1"/>
    </font>
    <font>
      <sz val="10"/>
      <color theme="1"/>
      <name val="游ゴシック"/>
      <family val="3"/>
    </font>
    <font>
      <sz val="10"/>
      <color theme="1"/>
      <name val="Century"/>
      <family val="1"/>
    </font>
    <font>
      <sz val="10"/>
      <color theme="1"/>
      <name val="ＭＳ 明朝"/>
      <family val="1"/>
    </font>
    <font>
      <sz val="10"/>
      <color auto="1"/>
      <name val="Century"/>
      <family val="1"/>
    </font>
    <font>
      <sz val="10"/>
      <color rgb="FFFF0000"/>
      <name val="Century"/>
      <family val="1"/>
    </font>
    <font>
      <sz val="6"/>
      <color auto="1"/>
      <name val="游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8">
    <xf numFmtId="0" fontId="0" fillId="0" borderId="0" xfId="0">
      <alignment vertical="center"/>
    </xf>
    <xf numFmtId="0" fontId="5" fillId="0" borderId="0" xfId="4" applyFont="1">
      <alignment vertical="center"/>
    </xf>
    <xf numFmtId="0" fontId="6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0" fontId="5" fillId="0" borderId="0" xfId="4" applyFont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center" vertical="center"/>
    </xf>
    <xf numFmtId="0" fontId="5" fillId="0" borderId="3" xfId="4" applyFont="1" applyBorder="1">
      <alignment vertical="center"/>
    </xf>
    <xf numFmtId="0" fontId="5" fillId="0" borderId="2" xfId="4" applyFont="1" applyBorder="1">
      <alignment vertical="center"/>
    </xf>
    <xf numFmtId="0" fontId="5" fillId="0" borderId="2" xfId="4" applyFont="1" applyBorder="1" applyAlignment="1">
      <alignment vertical="center" shrinkToFit="1"/>
    </xf>
    <xf numFmtId="0" fontId="5" fillId="0" borderId="4" xfId="4" applyFont="1" applyBorder="1" applyAlignment="1">
      <alignment vertical="center" shrinkToFit="1"/>
    </xf>
    <xf numFmtId="0" fontId="5" fillId="0" borderId="3" xfId="4" applyFont="1" applyBorder="1" applyAlignment="1">
      <alignment vertical="center" shrinkToFit="1"/>
    </xf>
    <xf numFmtId="0" fontId="5" fillId="0" borderId="5" xfId="4" applyFont="1" applyBorder="1" applyAlignment="1">
      <alignment horizontal="center" vertical="center" shrinkToFit="1"/>
    </xf>
    <xf numFmtId="0" fontId="5" fillId="2" borderId="6" xfId="4" applyFont="1" applyFill="1" applyBorder="1" applyAlignment="1">
      <alignment horizontal="center" vertical="center"/>
    </xf>
    <xf numFmtId="0" fontId="5" fillId="0" borderId="7" xfId="4" applyFont="1" applyBorder="1">
      <alignment vertical="center"/>
    </xf>
    <xf numFmtId="0" fontId="5" fillId="2" borderId="1" xfId="4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distributed" shrinkToFit="1"/>
    </xf>
    <xf numFmtId="0" fontId="5" fillId="0" borderId="10" xfId="0" quotePrefix="1" applyFont="1" applyBorder="1" applyAlignment="1">
      <alignment horizontal="distributed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0" xfId="4" applyFont="1" applyAlignment="1">
      <alignment horizontal="left"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/>
    </xf>
    <xf numFmtId="176" fontId="5" fillId="4" borderId="11" xfId="4" applyNumberFormat="1" applyFont="1" applyFill="1" applyBorder="1">
      <alignment vertical="center"/>
    </xf>
    <xf numFmtId="176" fontId="5" fillId="0" borderId="11" xfId="4" applyNumberFormat="1" applyFont="1" applyBorder="1">
      <alignment vertical="center"/>
    </xf>
    <xf numFmtId="176" fontId="5" fillId="4" borderId="12" xfId="4" applyNumberFormat="1" applyFont="1" applyFill="1" applyBorder="1">
      <alignment vertical="center"/>
    </xf>
    <xf numFmtId="176" fontId="6" fillId="0" borderId="11" xfId="4" applyNumberFormat="1" applyFont="1" applyBorder="1">
      <alignment vertical="center"/>
    </xf>
    <xf numFmtId="0" fontId="5" fillId="0" borderId="13" xfId="4" applyFont="1" applyBorder="1" applyAlignment="1">
      <alignment horizontal="center" vertical="center"/>
    </xf>
    <xf numFmtId="0" fontId="5" fillId="0" borderId="11" xfId="4" applyFont="1" applyBorder="1">
      <alignment vertical="center"/>
    </xf>
    <xf numFmtId="0" fontId="5" fillId="0" borderId="12" xfId="4" applyFont="1" applyBorder="1">
      <alignment vertical="center"/>
    </xf>
    <xf numFmtId="177" fontId="5" fillId="0" borderId="11" xfId="4" applyNumberFormat="1" applyFont="1" applyBorder="1">
      <alignment vertical="center"/>
    </xf>
    <xf numFmtId="177" fontId="5" fillId="0" borderId="13" xfId="4" applyNumberFormat="1" applyFont="1" applyBorder="1">
      <alignment vertical="center"/>
    </xf>
    <xf numFmtId="176" fontId="5" fillId="4" borderId="14" xfId="4" applyNumberFormat="1" applyFont="1" applyFill="1" applyBorder="1">
      <alignment vertical="center"/>
    </xf>
    <xf numFmtId="176" fontId="5" fillId="4" borderId="9" xfId="4" applyNumberFormat="1" applyFont="1" applyFill="1" applyBorder="1">
      <alignment vertical="center"/>
    </xf>
    <xf numFmtId="176" fontId="5" fillId="0" borderId="0" xfId="4" applyNumberFormat="1" applyFont="1">
      <alignment vertical="center"/>
    </xf>
    <xf numFmtId="0" fontId="5" fillId="0" borderId="10" xfId="4" applyFont="1" applyBorder="1" applyAlignment="1">
      <alignment horizontal="center" vertical="center"/>
    </xf>
    <xf numFmtId="176" fontId="5" fillId="2" borderId="10" xfId="4" applyNumberFormat="1" applyFont="1" applyFill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76" fontId="5" fillId="4" borderId="10" xfId="0" applyNumberFormat="1" applyFont="1" applyFill="1" applyBorder="1">
      <alignment vertical="center"/>
    </xf>
    <xf numFmtId="176" fontId="5" fillId="4" borderId="15" xfId="0" applyNumberFormat="1" applyFont="1" applyFill="1" applyBorder="1">
      <alignment vertical="center"/>
    </xf>
    <xf numFmtId="176" fontId="5" fillId="4" borderId="16" xfId="0" applyNumberFormat="1" applyFont="1" applyFill="1" applyBorder="1">
      <alignment vertical="center"/>
    </xf>
    <xf numFmtId="0" fontId="5" fillId="0" borderId="1" xfId="4" applyFont="1" applyBorder="1" applyAlignment="1">
      <alignment horizontal="center" vertical="center" shrinkToFit="1"/>
    </xf>
    <xf numFmtId="0" fontId="5" fillId="0" borderId="15" xfId="4" applyFont="1" applyBorder="1" applyAlignment="1">
      <alignment horizontal="center" vertical="center"/>
    </xf>
    <xf numFmtId="176" fontId="5" fillId="0" borderId="12" xfId="4" applyNumberFormat="1" applyFont="1" applyBorder="1">
      <alignment vertical="center"/>
    </xf>
    <xf numFmtId="176" fontId="5" fillId="0" borderId="14" xfId="4" applyNumberFormat="1" applyFont="1" applyBorder="1">
      <alignment vertical="center"/>
    </xf>
    <xf numFmtId="176" fontId="5" fillId="2" borderId="9" xfId="4" applyNumberFormat="1" applyFont="1" applyFill="1" applyBorder="1">
      <alignment vertical="center"/>
    </xf>
    <xf numFmtId="0" fontId="5" fillId="0" borderId="17" xfId="4" applyFont="1" applyBorder="1" applyAlignment="1">
      <alignment horizontal="center" vertical="center"/>
    </xf>
    <xf numFmtId="0" fontId="5" fillId="0" borderId="18" xfId="4" applyFont="1" applyBorder="1">
      <alignment vertical="center"/>
    </xf>
    <xf numFmtId="0" fontId="5" fillId="2" borderId="17" xfId="4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3" borderId="16" xfId="0" applyNumberFormat="1" applyFont="1" applyFill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178" fontId="5" fillId="0" borderId="2" xfId="6" applyNumberFormat="1" applyFont="1" applyBorder="1" applyAlignment="1">
      <alignment horizontal="left" vertical="center"/>
    </xf>
    <xf numFmtId="178" fontId="5" fillId="0" borderId="0" xfId="6" applyNumberFormat="1" applyFont="1" applyAlignment="1">
      <alignment horizontal="left" vertical="center"/>
    </xf>
    <xf numFmtId="0" fontId="5" fillId="0" borderId="0" xfId="4" applyFont="1" applyBorder="1" applyAlignment="1">
      <alignment horizontal="left" vertical="center"/>
    </xf>
    <xf numFmtId="0" fontId="5" fillId="0" borderId="19" xfId="4" applyFont="1" applyBorder="1">
      <alignment vertical="center"/>
    </xf>
    <xf numFmtId="0" fontId="5" fillId="0" borderId="0" xfId="4" applyFont="1" applyBorder="1">
      <alignment vertical="center"/>
    </xf>
    <xf numFmtId="0" fontId="5" fillId="0" borderId="20" xfId="4" applyFont="1" applyBorder="1">
      <alignment vertical="center"/>
    </xf>
    <xf numFmtId="0" fontId="5" fillId="0" borderId="21" xfId="4" applyFont="1" applyBorder="1">
      <alignment vertical="center"/>
    </xf>
    <xf numFmtId="0" fontId="5" fillId="2" borderId="8" xfId="4" applyFont="1" applyFill="1" applyBorder="1">
      <alignment vertical="center"/>
    </xf>
    <xf numFmtId="177" fontId="5" fillId="0" borderId="0" xfId="4" applyNumberFormat="1" applyFont="1" applyAlignment="1">
      <alignment horizontal="right" vertical="center"/>
    </xf>
    <xf numFmtId="179" fontId="9" fillId="0" borderId="0" xfId="0" applyNumberFormat="1" applyFont="1" applyFill="1">
      <alignment vertical="center"/>
    </xf>
    <xf numFmtId="0" fontId="10" fillId="0" borderId="0" xfId="0" applyFont="1" applyFill="1" applyBorder="1">
      <alignment vertical="center"/>
    </xf>
    <xf numFmtId="179" fontId="11" fillId="0" borderId="0" xfId="0" applyNumberFormat="1" applyFont="1" applyFill="1" applyBorder="1" applyAlignment="1">
      <alignment horizontal="center" vertical="center" shrinkToFit="1"/>
    </xf>
    <xf numFmtId="179" fontId="10" fillId="0" borderId="0" xfId="0" applyNumberFormat="1" applyFont="1" applyFill="1" applyBorder="1" applyAlignment="1">
      <alignment horizontal="left"/>
    </xf>
    <xf numFmtId="179" fontId="12" fillId="0" borderId="0" xfId="0" applyNumberFormat="1" applyFont="1" applyFill="1" applyBorder="1" applyAlignment="1">
      <alignment horizontal="left"/>
    </xf>
    <xf numFmtId="0" fontId="13" fillId="0" borderId="0" xfId="0" applyFont="1" applyFill="1" applyBorder="1">
      <alignment vertical="center"/>
    </xf>
    <xf numFmtId="0" fontId="13" fillId="0" borderId="0" xfId="4" applyFont="1" applyFill="1">
      <alignment vertical="center"/>
    </xf>
    <xf numFmtId="0" fontId="13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left" vertical="center"/>
    </xf>
    <xf numFmtId="0" fontId="13" fillId="0" borderId="0" xfId="4" applyFont="1" applyFill="1" applyAlignment="1">
      <alignment horizontal="left" vertical="center"/>
    </xf>
    <xf numFmtId="0" fontId="13" fillId="0" borderId="19" xfId="0" applyFont="1" applyFill="1" applyBorder="1" applyAlignment="1">
      <alignment horizontal="left" vertical="center"/>
    </xf>
    <xf numFmtId="0" fontId="9" fillId="0" borderId="0" xfId="0" applyFont="1" applyFill="1">
      <alignment vertical="center"/>
    </xf>
    <xf numFmtId="0" fontId="14" fillId="0" borderId="10" xfId="0" applyFont="1" applyFill="1" applyBorder="1" applyAlignment="1">
      <alignment horizontal="center" vertical="center"/>
    </xf>
    <xf numFmtId="38" fontId="14" fillId="0" borderId="10" xfId="7" applyFont="1" applyFill="1" applyBorder="1" applyAlignment="1">
      <alignment horizontal="center" vertical="center"/>
    </xf>
    <xf numFmtId="178" fontId="13" fillId="0" borderId="0" xfId="6" applyNumberFormat="1" applyFont="1" applyFill="1" applyAlignment="1">
      <alignment horizontal="left" vertical="center"/>
    </xf>
    <xf numFmtId="0" fontId="14" fillId="0" borderId="0" xfId="0" applyFont="1" applyFill="1">
      <alignment vertical="center"/>
    </xf>
    <xf numFmtId="179" fontId="14" fillId="0" borderId="0" xfId="0" applyNumberFormat="1" applyFont="1" applyFill="1">
      <alignment vertical="center"/>
    </xf>
    <xf numFmtId="179" fontId="14" fillId="0" borderId="0" xfId="0" applyNumberFormat="1" applyFont="1" applyFill="1" applyBorder="1" applyAlignment="1">
      <alignment horizontal="left" vertical="center"/>
    </xf>
    <xf numFmtId="179" fontId="14" fillId="0" borderId="0" xfId="0" applyNumberFormat="1" applyFont="1" applyFill="1" applyAlignment="1">
      <alignment horizontal="left" vertical="center"/>
    </xf>
    <xf numFmtId="179" fontId="15" fillId="0" borderId="0" xfId="0" applyNumberFormat="1" applyFont="1" applyFill="1">
      <alignment vertical="center"/>
    </xf>
    <xf numFmtId="177" fontId="5" fillId="0" borderId="0" xfId="4" applyNumberFormat="1" applyFont="1" applyBorder="1" applyAlignment="1">
      <alignment horizontal="right" vertical="center"/>
    </xf>
    <xf numFmtId="14" fontId="5" fillId="0" borderId="0" xfId="4" applyNumberFormat="1" applyFont="1" applyBorder="1" applyAlignment="1">
      <alignment horizontal="left" vertical="center" shrinkToFit="1"/>
    </xf>
    <xf numFmtId="0" fontId="5" fillId="0" borderId="0" xfId="4" applyFont="1" applyBorder="1" applyAlignment="1">
      <alignment horizontal="center" vertical="center" shrinkToFit="1"/>
    </xf>
    <xf numFmtId="0" fontId="5" fillId="0" borderId="19" xfId="4" applyFont="1" applyBorder="1" applyAlignment="1">
      <alignment horizontal="center" vertical="center" shrinkToFit="1"/>
    </xf>
    <xf numFmtId="0" fontId="5" fillId="0" borderId="0" xfId="4" applyFont="1" applyAlignment="1">
      <alignment horizontal="center" vertical="center" shrinkToFit="1"/>
    </xf>
    <xf numFmtId="14" fontId="5" fillId="0" borderId="15" xfId="0" applyNumberFormat="1" applyFont="1" applyBorder="1" applyAlignment="1">
      <alignment horizontal="left" vertical="center" shrinkToFit="1"/>
    </xf>
    <xf numFmtId="14" fontId="5" fillId="0" borderId="10" xfId="0" applyNumberFormat="1" applyFont="1" applyBorder="1" applyAlignment="1">
      <alignment horizontal="left" vertical="center" shrinkToFit="1"/>
    </xf>
    <xf numFmtId="0" fontId="0" fillId="0" borderId="0" xfId="0">
      <alignment vertical="center"/>
    </xf>
    <xf numFmtId="179" fontId="10" fillId="0" borderId="0" xfId="0" applyNumberFormat="1" applyFont="1" applyFill="1">
      <alignment vertical="center"/>
    </xf>
    <xf numFmtId="177" fontId="10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/>
    <xf numFmtId="0" fontId="16" fillId="0" borderId="0" xfId="0" applyFont="1" applyFill="1" applyBorder="1">
      <alignment vertical="center"/>
    </xf>
    <xf numFmtId="0" fontId="13" fillId="0" borderId="19" xfId="4" applyFont="1" applyFill="1" applyBorder="1">
      <alignment vertical="center"/>
    </xf>
    <xf numFmtId="0" fontId="10" fillId="0" borderId="0" xfId="0" applyFont="1" applyFill="1">
      <alignment vertical="center"/>
    </xf>
    <xf numFmtId="0" fontId="15" fillId="0" borderId="0" xfId="0" applyFont="1" applyFill="1">
      <alignment vertical="center"/>
    </xf>
    <xf numFmtId="179" fontId="15" fillId="0" borderId="0" xfId="0" applyNumberFormat="1" applyFont="1" applyFill="1" applyAlignment="1">
      <alignment horizontal="distributed" vertical="center"/>
    </xf>
    <xf numFmtId="179" fontId="15" fillId="0" borderId="0" xfId="0" applyNumberFormat="1" applyFont="1" applyFill="1" applyAlignment="1">
      <alignment horizontal="right" vertical="center"/>
    </xf>
    <xf numFmtId="14" fontId="5" fillId="0" borderId="19" xfId="0" applyNumberFormat="1" applyFont="1" applyBorder="1" applyAlignment="1">
      <alignment horizontal="left" vertical="center" shrinkToFit="1"/>
    </xf>
    <xf numFmtId="14" fontId="5" fillId="0" borderId="0" xfId="0" applyNumberFormat="1" applyFont="1" applyAlignment="1">
      <alignment horizontal="left" vertical="center" shrinkToFit="1"/>
    </xf>
    <xf numFmtId="177" fontId="5" fillId="0" borderId="0" xfId="0" applyNumberFormat="1" applyFont="1" applyBorder="1" applyAlignment="1">
      <alignment horizontal="right" vertical="center" shrinkToFit="1"/>
    </xf>
    <xf numFmtId="14" fontId="5" fillId="0" borderId="1" xfId="4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center" vertical="center" shrinkToFit="1"/>
    </xf>
    <xf numFmtId="177" fontId="13" fillId="0" borderId="0" xfId="0" applyNumberFormat="1" applyFont="1" applyBorder="1" applyAlignment="1">
      <alignment vertical="center" shrinkToFit="1"/>
    </xf>
    <xf numFmtId="177" fontId="13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Border="1">
      <alignment vertical="center"/>
    </xf>
    <xf numFmtId="179" fontId="10" fillId="0" borderId="0" xfId="0" applyNumberFormat="1" applyFont="1" applyFill="1" applyBorder="1" applyAlignment="1">
      <alignment horizontal="center"/>
    </xf>
    <xf numFmtId="0" fontId="16" fillId="0" borderId="0" xfId="0" applyFont="1" applyFill="1">
      <alignment vertical="center"/>
    </xf>
    <xf numFmtId="0" fontId="13" fillId="0" borderId="19" xfId="0" applyFont="1" applyFill="1" applyBorder="1" applyAlignment="1">
      <alignment horizontal="center" vertical="center"/>
    </xf>
    <xf numFmtId="14" fontId="5" fillId="0" borderId="17" xfId="4" applyNumberFormat="1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177" fontId="5" fillId="0" borderId="19" xfId="4" applyNumberFormat="1" applyFont="1" applyBorder="1">
      <alignment vertical="center"/>
    </xf>
    <xf numFmtId="177" fontId="5" fillId="0" borderId="0" xfId="4" applyNumberFormat="1" applyFont="1">
      <alignment vertical="center"/>
    </xf>
    <xf numFmtId="177" fontId="5" fillId="0" borderId="20" xfId="4" applyNumberFormat="1" applyFont="1" applyBorder="1">
      <alignment vertical="center"/>
    </xf>
    <xf numFmtId="177" fontId="5" fillId="0" borderId="21" xfId="4" applyNumberFormat="1" applyFont="1" applyBorder="1">
      <alignment vertical="center"/>
    </xf>
    <xf numFmtId="176" fontId="3" fillId="0" borderId="0" xfId="0" applyNumberFormat="1" applyFont="1" applyBorder="1" applyAlignment="1">
      <alignment horizontal="left" vertical="center" wrapText="1"/>
    </xf>
    <xf numFmtId="177" fontId="10" fillId="0" borderId="0" xfId="0" applyNumberFormat="1" applyFont="1" applyFill="1" applyBorder="1" applyAlignment="1">
      <alignment horizontal="center" shrinkToFit="1"/>
    </xf>
    <xf numFmtId="177" fontId="13" fillId="0" borderId="0" xfId="0" applyNumberFormat="1" applyFont="1" applyFill="1" applyBorder="1" applyAlignment="1">
      <alignment horizontal="center" vertical="center"/>
    </xf>
    <xf numFmtId="177" fontId="5" fillId="0" borderId="8" xfId="4" applyNumberFormat="1" applyFont="1" applyBorder="1">
      <alignment vertical="center"/>
    </xf>
    <xf numFmtId="177" fontId="10" fillId="0" borderId="0" xfId="0" applyNumberFormat="1" applyFont="1" applyFill="1" applyBorder="1" applyAlignment="1">
      <alignment horizontal="center" vertical="center"/>
    </xf>
    <xf numFmtId="177" fontId="13" fillId="0" borderId="0" xfId="4" applyNumberFormat="1" applyFont="1" applyFill="1" applyAlignment="1">
      <alignment horizontal="center" vertical="center"/>
    </xf>
    <xf numFmtId="177" fontId="5" fillId="0" borderId="8" xfId="0" applyNumberFormat="1" applyFont="1" applyBorder="1" applyAlignment="1">
      <alignment horizontal="right" vertical="center"/>
    </xf>
    <xf numFmtId="180" fontId="5" fillId="0" borderId="19" xfId="4" applyNumberFormat="1" applyFont="1" applyBorder="1" applyAlignment="1">
      <alignment horizontal="right" vertical="center"/>
    </xf>
    <xf numFmtId="0" fontId="15" fillId="0" borderId="0" xfId="0" applyFont="1" applyFill="1" applyAlignment="1">
      <alignment horizontal="distributed" vertical="center"/>
    </xf>
    <xf numFmtId="179" fontId="15" fillId="0" borderId="0" xfId="0" applyNumberFormat="1" applyFont="1" applyFill="1" applyBorder="1" applyAlignment="1">
      <alignment horizontal="center" vertical="center"/>
    </xf>
    <xf numFmtId="179" fontId="15" fillId="0" borderId="0" xfId="0" applyNumberFormat="1" applyFont="1" applyFill="1" applyAlignment="1">
      <alignment horizontal="center" vertical="center"/>
    </xf>
    <xf numFmtId="179" fontId="17" fillId="0" borderId="19" xfId="0" applyNumberFormat="1" applyFont="1" applyBorder="1" applyAlignment="1">
      <alignment horizontal="center" vertical="center"/>
    </xf>
    <xf numFmtId="177" fontId="5" fillId="0" borderId="20" xfId="0" applyNumberFormat="1" applyFont="1" applyBorder="1" applyAlignment="1">
      <alignment horizontal="right" vertical="center"/>
    </xf>
    <xf numFmtId="177" fontId="5" fillId="0" borderId="19" xfId="0" applyNumberFormat="1" applyFont="1" applyBorder="1" applyAlignment="1">
      <alignment horizontal="right" vertical="center"/>
    </xf>
    <xf numFmtId="9" fontId="5" fillId="0" borderId="0" xfId="0" applyNumberFormat="1" applyFont="1" applyBorder="1" applyAlignment="1">
      <alignment horizontal="left" vertical="center"/>
    </xf>
    <xf numFmtId="176" fontId="5" fillId="0" borderId="0" xfId="4" applyNumberFormat="1" applyFont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181" fontId="5" fillId="0" borderId="0" xfId="0" applyNumberFormat="1" applyFont="1" applyBorder="1" applyAlignment="1">
      <alignment horizontal="center" vertical="center"/>
    </xf>
    <xf numFmtId="182" fontId="5" fillId="0" borderId="0" xfId="0" applyNumberFormat="1" applyFont="1" applyBorder="1" applyAlignment="1">
      <alignment horizontal="center" vertical="center" shrinkToFit="1"/>
    </xf>
    <xf numFmtId="177" fontId="5" fillId="0" borderId="0" xfId="0" applyNumberFormat="1" applyFont="1" applyBorder="1" applyAlignment="1">
      <alignment horizontal="left" vertical="center"/>
    </xf>
    <xf numFmtId="180" fontId="5" fillId="0" borderId="0" xfId="4" applyNumberFormat="1" applyFont="1" applyAlignment="1">
      <alignment horizontal="right" vertic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14" fontId="5" fillId="0" borderId="22" xfId="4" applyNumberFormat="1" applyFont="1" applyBorder="1" applyAlignment="1">
      <alignment horizontal="left" vertical="center" shrinkToFit="1"/>
    </xf>
    <xf numFmtId="0" fontId="5" fillId="0" borderId="22" xfId="0" applyFont="1" applyBorder="1" applyAlignment="1">
      <alignment horizontal="left" vertical="center" shrinkToFit="1"/>
    </xf>
    <xf numFmtId="177" fontId="5" fillId="0" borderId="2" xfId="4" applyNumberFormat="1" applyFont="1" applyBorder="1" applyAlignment="1">
      <alignment vertical="center" shrinkToFit="1"/>
    </xf>
    <xf numFmtId="177" fontId="5" fillId="0" borderId="1" xfId="4" applyNumberFormat="1" applyFont="1" applyBorder="1" applyAlignment="1">
      <alignment vertical="center" shrinkToFit="1"/>
    </xf>
    <xf numFmtId="177" fontId="5" fillId="0" borderId="0" xfId="4" applyNumberFormat="1" applyFont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177" fontId="5" fillId="4" borderId="1" xfId="0" applyNumberFormat="1" applyFont="1" applyFill="1" applyBorder="1" applyAlignment="1">
      <alignment horizontal="right" vertical="center" shrinkToFit="1"/>
    </xf>
    <xf numFmtId="183" fontId="5" fillId="0" borderId="20" xfId="4" applyNumberFormat="1" applyFont="1" applyBorder="1" applyAlignment="1">
      <alignment horizontal="right" vertical="center"/>
    </xf>
    <xf numFmtId="183" fontId="5" fillId="0" borderId="21" xfId="4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 shrinkToFit="1"/>
    </xf>
    <xf numFmtId="177" fontId="5" fillId="0" borderId="1" xfId="0" applyNumberFormat="1" applyFont="1" applyBorder="1" applyAlignment="1">
      <alignment horizontal="right" vertical="center"/>
    </xf>
    <xf numFmtId="177" fontId="5" fillId="4" borderId="1" xfId="0" applyNumberFormat="1" applyFont="1" applyFill="1" applyBorder="1" applyAlignment="1">
      <alignment horizontal="right" vertical="center"/>
    </xf>
    <xf numFmtId="177" fontId="5" fillId="0" borderId="0" xfId="0" applyNumberFormat="1" applyFont="1" applyBorder="1" applyAlignment="1">
      <alignment vertical="center" shrinkToFit="1"/>
    </xf>
    <xf numFmtId="177" fontId="5" fillId="0" borderId="17" xfId="4" applyNumberFormat="1" applyFont="1" applyBorder="1" applyAlignment="1">
      <alignment vertical="center" shrinkToFit="1"/>
    </xf>
    <xf numFmtId="177" fontId="5" fillId="4" borderId="17" xfId="0" applyNumberFormat="1" applyFont="1" applyFill="1" applyBorder="1" applyAlignment="1">
      <alignment horizontal="right" vertical="center" shrinkToFit="1"/>
    </xf>
    <xf numFmtId="177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5" borderId="0" xfId="0" applyNumberFormat="1" applyFont="1" applyFill="1" applyAlignment="1">
      <alignment horizontal="right" vertical="center"/>
    </xf>
    <xf numFmtId="177" fontId="5" fillId="0" borderId="7" xfId="0" applyNumberFormat="1" applyFont="1" applyBorder="1" applyAlignment="1">
      <alignment vertical="center" shrinkToFit="1"/>
    </xf>
    <xf numFmtId="177" fontId="5" fillId="0" borderId="17" xfId="0" applyNumberFormat="1" applyFont="1" applyBorder="1" applyAlignment="1">
      <alignment horizontal="right" vertical="center" shrinkToFit="1"/>
    </xf>
    <xf numFmtId="184" fontId="5" fillId="0" borderId="0" xfId="4" applyNumberFormat="1" applyFont="1" applyAlignment="1">
      <alignment horizontal="center" vertical="center" shrinkToFit="1"/>
    </xf>
    <xf numFmtId="0" fontId="10" fillId="0" borderId="0" xfId="0" applyFont="1" applyFill="1" applyBorder="1" applyAlignment="1">
      <alignment horizontal="center"/>
    </xf>
    <xf numFmtId="185" fontId="10" fillId="0" borderId="0" xfId="0" applyNumberFormat="1" applyFont="1" applyFill="1" applyBorder="1" applyAlignment="1">
      <alignment horizontal="center"/>
    </xf>
    <xf numFmtId="186" fontId="13" fillId="0" borderId="0" xfId="0" applyNumberFormat="1" applyFont="1" applyFill="1" applyBorder="1" applyAlignment="1">
      <alignment horizontal="center" vertical="center" shrinkToFit="1"/>
    </xf>
    <xf numFmtId="0" fontId="17" fillId="0" borderId="19" xfId="0" applyFont="1" applyBorder="1">
      <alignment vertical="center"/>
    </xf>
    <xf numFmtId="177" fontId="5" fillId="0" borderId="17" xfId="0" applyNumberFormat="1" applyFont="1" applyBorder="1" applyAlignment="1">
      <alignment horizontal="right" vertical="center"/>
    </xf>
    <xf numFmtId="177" fontId="5" fillId="4" borderId="17" xfId="0" applyNumberFormat="1" applyFont="1" applyFill="1" applyBorder="1" applyAlignment="1">
      <alignment horizontal="right" vertical="center"/>
    </xf>
    <xf numFmtId="177" fontId="5" fillId="0" borderId="18" xfId="0" applyNumberFormat="1" applyFont="1" applyBorder="1" applyAlignment="1">
      <alignment vertical="center" shrinkToFit="1"/>
    </xf>
    <xf numFmtId="187" fontId="5" fillId="0" borderId="20" xfId="4" applyNumberFormat="1" applyFont="1" applyBorder="1" applyAlignment="1">
      <alignment horizontal="right" vertical="center"/>
    </xf>
    <xf numFmtId="187" fontId="5" fillId="0" borderId="21" xfId="4" applyNumberFormat="1" applyFont="1" applyBorder="1" applyAlignment="1">
      <alignment horizontal="right" vertical="center"/>
    </xf>
    <xf numFmtId="188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85" fontId="15" fillId="0" borderId="0" xfId="0" applyNumberFormat="1" applyFont="1" applyFill="1" applyBorder="1" applyAlignment="1">
      <alignment horizontal="center" vertical="center"/>
    </xf>
    <xf numFmtId="188" fontId="15" fillId="0" borderId="0" xfId="0" applyNumberFormat="1" applyFont="1" applyFill="1" applyAlignment="1">
      <alignment horizontal="center" vertical="center"/>
    </xf>
    <xf numFmtId="188" fontId="18" fillId="0" borderId="19" xfId="0" applyNumberFormat="1" applyFont="1" applyBorder="1" applyAlignment="1">
      <alignment horizontal="center" vertical="center"/>
    </xf>
    <xf numFmtId="184" fontId="5" fillId="0" borderId="0" xfId="0" applyNumberFormat="1" applyFont="1" applyBorder="1" applyAlignment="1">
      <alignment horizontal="center" vertical="center"/>
    </xf>
    <xf numFmtId="179" fontId="11" fillId="0" borderId="0" xfId="0" applyNumberFormat="1" applyFont="1" applyFill="1" applyBorder="1" applyAlignment="1">
      <alignment vertical="center" shrinkToFit="1"/>
    </xf>
    <xf numFmtId="0" fontId="14" fillId="0" borderId="10" xfId="0" applyFont="1" applyFill="1" applyBorder="1" applyAlignment="1">
      <alignment horizontal="center" vertical="center" shrinkToFit="1"/>
    </xf>
    <xf numFmtId="189" fontId="5" fillId="0" borderId="0" xfId="0" applyNumberFormat="1" applyFont="1" applyBorder="1" applyAlignment="1">
      <alignment horizontal="right" vertical="center"/>
    </xf>
    <xf numFmtId="190" fontId="13" fillId="0" borderId="0" xfId="0" applyNumberFormat="1" applyFont="1" applyFill="1" applyBorder="1" applyAlignment="1">
      <alignment horizontal="center" vertical="center"/>
    </xf>
    <xf numFmtId="190" fontId="13" fillId="0" borderId="0" xfId="0" applyNumberFormat="1" applyFont="1" applyFill="1" applyAlignment="1">
      <alignment horizontal="center" vertical="center"/>
    </xf>
    <xf numFmtId="0" fontId="5" fillId="0" borderId="23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177" fontId="5" fillId="0" borderId="22" xfId="0" applyNumberFormat="1" applyFont="1" applyBorder="1" applyAlignment="1">
      <alignment vertical="center" shrinkToFit="1"/>
    </xf>
    <xf numFmtId="177" fontId="5" fillId="0" borderId="0" xfId="0" applyNumberFormat="1" applyFont="1" applyAlignment="1">
      <alignment vertical="center" shrinkToFit="1"/>
    </xf>
    <xf numFmtId="191" fontId="5" fillId="0" borderId="0" xfId="0" applyNumberFormat="1" applyFont="1" applyBorder="1" applyAlignment="1">
      <alignment horizontal="center" vertical="center"/>
    </xf>
    <xf numFmtId="192" fontId="5" fillId="0" borderId="0" xfId="4" applyNumberFormat="1" applyFont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193" fontId="10" fillId="0" borderId="0" xfId="0" applyNumberFormat="1" applyFont="1" applyFill="1" applyBorder="1" applyAlignment="1">
      <alignment horizontal="center" vertical="center"/>
    </xf>
    <xf numFmtId="188" fontId="15" fillId="0" borderId="0" xfId="0" applyNumberFormat="1" applyFont="1" applyFill="1">
      <alignment vertical="center"/>
    </xf>
    <xf numFmtId="188" fontId="18" fillId="0" borderId="19" xfId="0" applyNumberFormat="1" applyFont="1" applyBorder="1">
      <alignment vertical="center"/>
    </xf>
    <xf numFmtId="177" fontId="5" fillId="0" borderId="22" xfId="0" applyNumberFormat="1" applyFont="1" applyBorder="1">
      <alignment vertical="center"/>
    </xf>
    <xf numFmtId="0" fontId="5" fillId="0" borderId="24" xfId="0" applyFont="1" applyBorder="1" applyAlignment="1">
      <alignment vertical="center" shrinkToFit="1"/>
    </xf>
    <xf numFmtId="177" fontId="5" fillId="0" borderId="19" xfId="4" applyNumberFormat="1" applyFont="1" applyBorder="1" applyAlignment="1">
      <alignment vertical="center" shrinkToFit="1"/>
    </xf>
    <xf numFmtId="181" fontId="5" fillId="0" borderId="19" xfId="4" applyNumberFormat="1" applyFont="1" applyBorder="1" applyAlignment="1">
      <alignment horizontal="center" vertical="center"/>
    </xf>
    <xf numFmtId="181" fontId="5" fillId="0" borderId="0" xfId="4" applyNumberFormat="1" applyFont="1" applyAlignment="1">
      <alignment horizontal="center" vertical="center"/>
    </xf>
    <xf numFmtId="190" fontId="5" fillId="0" borderId="0" xfId="0" applyNumberFormat="1" applyFont="1" applyBorder="1" applyAlignment="1">
      <alignment horizontal="center" vertical="center"/>
    </xf>
    <xf numFmtId="190" fontId="5" fillId="0" borderId="0" xfId="0" applyNumberFormat="1" applyFont="1" applyBorder="1">
      <alignment vertical="center"/>
    </xf>
    <xf numFmtId="190" fontId="5" fillId="0" borderId="8" xfId="0" applyNumberFormat="1" applyFont="1" applyBorder="1">
      <alignment vertical="center"/>
    </xf>
    <xf numFmtId="0" fontId="5" fillId="0" borderId="17" xfId="0" applyFont="1" applyBorder="1" applyAlignment="1">
      <alignment vertical="center" shrinkToFit="1"/>
    </xf>
    <xf numFmtId="184" fontId="5" fillId="0" borderId="20" xfId="4" applyNumberFormat="1" applyFont="1" applyBorder="1" applyAlignment="1">
      <alignment horizontal="center" vertical="center"/>
    </xf>
    <xf numFmtId="192" fontId="5" fillId="0" borderId="0" xfId="0" applyNumberFormat="1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193" fontId="15" fillId="0" borderId="0" xfId="0" applyNumberFormat="1" applyFont="1" applyFill="1" applyBorder="1" applyAlignment="1">
      <alignment horizontal="center" vertical="center"/>
    </xf>
    <xf numFmtId="177" fontId="5" fillId="0" borderId="0" xfId="4" applyNumberFormat="1" applyFont="1" applyBorder="1" applyAlignment="1">
      <alignment horizontal="left" vertical="center" shrinkToFit="1"/>
    </xf>
    <xf numFmtId="177" fontId="5" fillId="0" borderId="19" xfId="4" applyNumberFormat="1" applyFont="1" applyBorder="1" applyAlignment="1">
      <alignment horizontal="left" vertical="center" shrinkToFit="1"/>
    </xf>
    <xf numFmtId="177" fontId="5" fillId="0" borderId="0" xfId="4" applyNumberFormat="1" applyFont="1" applyAlignment="1">
      <alignment horizontal="left" vertical="center" shrinkToFit="1"/>
    </xf>
    <xf numFmtId="0" fontId="5" fillId="0" borderId="1" xfId="0" applyFont="1" applyBorder="1">
      <alignment vertical="center"/>
    </xf>
    <xf numFmtId="177" fontId="5" fillId="0" borderId="2" xfId="0" applyNumberFormat="1" applyFont="1" applyBorder="1" applyAlignment="1">
      <alignment horizontal="center" vertical="center"/>
    </xf>
    <xf numFmtId="177" fontId="5" fillId="0" borderId="17" xfId="0" applyNumberFormat="1" applyFont="1" applyBorder="1">
      <alignment vertical="center"/>
    </xf>
    <xf numFmtId="181" fontId="10" fillId="0" borderId="0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shrinkToFit="1"/>
    </xf>
    <xf numFmtId="38" fontId="14" fillId="0" borderId="1" xfId="7" applyFont="1" applyFill="1" applyBorder="1" applyAlignment="1">
      <alignment horizontal="center" vertical="center"/>
    </xf>
    <xf numFmtId="0" fontId="5" fillId="0" borderId="17" xfId="0" applyFont="1" applyBorder="1">
      <alignment vertical="center"/>
    </xf>
    <xf numFmtId="194" fontId="13" fillId="0" borderId="0" xfId="0" applyNumberFormat="1" applyFont="1" applyFill="1" applyBorder="1" applyAlignment="1">
      <alignment horizontal="center" vertical="center"/>
    </xf>
    <xf numFmtId="194" fontId="13" fillId="0" borderId="0" xfId="0" applyNumberFormat="1" applyFont="1" applyFill="1" applyAlignment="1">
      <alignment horizontal="center" vertical="center"/>
    </xf>
    <xf numFmtId="177" fontId="13" fillId="0" borderId="19" xfId="0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center" vertical="center" shrinkToFit="1"/>
    </xf>
    <xf numFmtId="38" fontId="14" fillId="0" borderId="17" xfId="7" applyFont="1" applyFill="1" applyBorder="1" applyAlignment="1">
      <alignment horizontal="center" vertical="center"/>
    </xf>
    <xf numFmtId="193" fontId="15" fillId="0" borderId="0" xfId="0" applyNumberFormat="1" applyFont="1" applyFill="1">
      <alignment vertical="center"/>
    </xf>
    <xf numFmtId="193" fontId="17" fillId="0" borderId="19" xfId="0" applyNumberFormat="1" applyFont="1" applyBorder="1">
      <alignment vertical="center"/>
    </xf>
    <xf numFmtId="186" fontId="5" fillId="0" borderId="0" xfId="0" applyNumberFormat="1" applyFont="1" applyBorder="1" applyAlignment="1">
      <alignment horizontal="right" vertical="center"/>
    </xf>
    <xf numFmtId="38" fontId="5" fillId="0" borderId="0" xfId="2" applyFont="1" applyBorder="1" applyAlignment="1">
      <alignment horizontal="right" vertical="center"/>
    </xf>
    <xf numFmtId="38" fontId="5" fillId="0" borderId="0" xfId="2" applyFont="1" applyAlignment="1">
      <alignment horizontal="right" vertical="center"/>
    </xf>
    <xf numFmtId="184" fontId="5" fillId="0" borderId="21" xfId="4" applyNumberFormat="1" applyFont="1" applyBorder="1" applyAlignment="1">
      <alignment horizontal="center" vertical="center"/>
    </xf>
    <xf numFmtId="177" fontId="5" fillId="0" borderId="18" xfId="4" applyNumberFormat="1" applyFont="1" applyBorder="1" applyAlignment="1">
      <alignment horizontal="right" vertical="center"/>
    </xf>
    <xf numFmtId="195" fontId="10" fillId="0" borderId="0" xfId="0" applyNumberFormat="1" applyFont="1" applyFill="1" applyBorder="1" applyAlignment="1"/>
    <xf numFmtId="0" fontId="5" fillId="4" borderId="0" xfId="4" applyFont="1" applyFill="1">
      <alignment vertical="center"/>
    </xf>
    <xf numFmtId="0" fontId="14" fillId="0" borderId="22" xfId="0" applyFont="1" applyFill="1" applyBorder="1" applyAlignment="1">
      <alignment horizontal="center" vertical="center" shrinkToFit="1"/>
    </xf>
    <xf numFmtId="38" fontId="14" fillId="0" borderId="22" xfId="7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193" fontId="15" fillId="0" borderId="0" xfId="0" applyNumberFormat="1" applyFont="1" applyFill="1" applyBorder="1">
      <alignment vertical="center"/>
    </xf>
    <xf numFmtId="181" fontId="15" fillId="0" borderId="0" xfId="0" applyNumberFormat="1" applyFont="1" applyFill="1" applyBorder="1" applyAlignment="1">
      <alignment horizontal="center" vertical="center"/>
    </xf>
    <xf numFmtId="190" fontId="5" fillId="0" borderId="0" xfId="4" applyNumberFormat="1" applyFont="1">
      <alignment vertical="center"/>
    </xf>
    <xf numFmtId="190" fontId="5" fillId="0" borderId="17" xfId="0" applyNumberFormat="1" applyFont="1" applyBorder="1">
      <alignment vertical="center"/>
    </xf>
    <xf numFmtId="177" fontId="13" fillId="0" borderId="0" xfId="4" applyNumberFormat="1" applyFont="1" applyFill="1" applyAlignment="1">
      <alignment horizontal="right" vertical="center"/>
    </xf>
    <xf numFmtId="177" fontId="13" fillId="0" borderId="19" xfId="0" applyNumberFormat="1" applyFont="1" applyFill="1" applyBorder="1" applyAlignment="1">
      <alignment vertical="center" shrinkToFit="1"/>
    </xf>
    <xf numFmtId="190" fontId="5" fillId="0" borderId="0" xfId="0" applyNumberFormat="1" applyFont="1" applyAlignment="1">
      <alignment horizontal="center" vertical="center"/>
    </xf>
    <xf numFmtId="184" fontId="5" fillId="0" borderId="0" xfId="0" applyNumberFormat="1" applyFont="1" applyAlignment="1">
      <alignment horizontal="center" vertical="center"/>
    </xf>
    <xf numFmtId="190" fontId="5" fillId="0" borderId="17" xfId="0" applyNumberFormat="1" applyFont="1" applyBorder="1" applyAlignment="1">
      <alignment horizontal="center" vertical="center"/>
    </xf>
    <xf numFmtId="177" fontId="13" fillId="5" borderId="0" xfId="0" applyNumberFormat="1" applyFont="1" applyFill="1" applyBorder="1" applyAlignment="1">
      <alignment horizontal="right" vertical="center"/>
    </xf>
    <xf numFmtId="177" fontId="5" fillId="0" borderId="21" xfId="4" applyNumberFormat="1" applyFont="1" applyBorder="1" applyAlignment="1">
      <alignment horizontal="right" vertical="center"/>
    </xf>
    <xf numFmtId="179" fontId="15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shrinkToFit="1"/>
    </xf>
    <xf numFmtId="177" fontId="10" fillId="0" borderId="0" xfId="0" applyNumberFormat="1" applyFont="1" applyFill="1" applyBorder="1">
      <alignment vertical="center"/>
    </xf>
    <xf numFmtId="177" fontId="10" fillId="0" borderId="0" xfId="0" applyNumberFormat="1" applyFont="1" applyFill="1" applyBorder="1" applyAlignment="1"/>
    <xf numFmtId="177" fontId="13" fillId="0" borderId="0" xfId="0" applyNumberFormat="1" applyFont="1" applyFill="1" applyBorder="1" applyAlignment="1">
      <alignment horizontal="right" vertical="center" shrinkToFit="1"/>
    </xf>
    <xf numFmtId="177" fontId="13" fillId="0" borderId="0" xfId="0" applyNumberFormat="1" applyFont="1" applyFill="1" applyAlignment="1">
      <alignment vertical="center" shrinkToFit="1"/>
    </xf>
    <xf numFmtId="0" fontId="13" fillId="0" borderId="0" xfId="4" applyFont="1" applyFill="1" applyAlignment="1">
      <alignment horizontal="center" vertical="center"/>
    </xf>
    <xf numFmtId="196" fontId="13" fillId="0" borderId="0" xfId="0" applyNumberFormat="1" applyFont="1" applyFill="1" applyBorder="1" applyAlignment="1">
      <alignment horizontal="right" vertical="center" shrinkToFit="1"/>
    </xf>
    <xf numFmtId="177" fontId="13" fillId="0" borderId="0" xfId="0" applyNumberFormat="1" applyFont="1" applyFill="1" applyAlignment="1">
      <alignment horizontal="right" vertical="center" shrinkToFit="1"/>
    </xf>
    <xf numFmtId="177" fontId="5" fillId="0" borderId="19" xfId="0" applyNumberFormat="1" applyFont="1" applyBorder="1" applyAlignment="1">
      <alignment horizontal="right" vertical="center" shrinkToFit="1"/>
    </xf>
    <xf numFmtId="0" fontId="13" fillId="0" borderId="0" xfId="0" applyFont="1" applyFill="1" applyBorder="1" applyAlignment="1">
      <alignment horizontal="center" vertical="center"/>
    </xf>
    <xf numFmtId="0" fontId="5" fillId="0" borderId="22" xfId="4" applyFont="1" applyBorder="1" applyAlignment="1">
      <alignment horizontal="center" vertical="center"/>
    </xf>
    <xf numFmtId="0" fontId="5" fillId="0" borderId="24" xfId="4" applyFont="1" applyBorder="1">
      <alignment vertical="center"/>
    </xf>
    <xf numFmtId="177" fontId="5" fillId="0" borderId="25" xfId="0" applyNumberFormat="1" applyFont="1" applyBorder="1" applyAlignment="1">
      <alignment horizontal="right" vertical="center"/>
    </xf>
    <xf numFmtId="190" fontId="5" fillId="0" borderId="22" xfId="0" applyNumberFormat="1" applyFont="1" applyBorder="1" applyAlignment="1">
      <alignment horizontal="center" vertical="center"/>
    </xf>
    <xf numFmtId="0" fontId="5" fillId="0" borderId="23" xfId="4" applyFont="1" applyBorder="1">
      <alignment vertical="center"/>
    </xf>
    <xf numFmtId="0" fontId="5" fillId="2" borderId="22" xfId="4" applyFont="1" applyFill="1" applyBorder="1">
      <alignment vertical="center"/>
    </xf>
    <xf numFmtId="179" fontId="15" fillId="0" borderId="8" xfId="0" applyNumberFormat="1" applyFont="1" applyFill="1" applyBorder="1">
      <alignment vertical="center"/>
    </xf>
    <xf numFmtId="0" fontId="5" fillId="0" borderId="22" xfId="0" applyFont="1" applyBorder="1">
      <alignment vertical="center"/>
    </xf>
    <xf numFmtId="0" fontId="6" fillId="0" borderId="23" xfId="4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6" xfId="4" applyFont="1" applyBorder="1">
      <alignment vertical="center"/>
    </xf>
    <xf numFmtId="0" fontId="5" fillId="0" borderId="26" xfId="0" applyFont="1" applyBorder="1">
      <alignment vertical="center"/>
    </xf>
    <xf numFmtId="0" fontId="6" fillId="0" borderId="19" xfId="4" applyFont="1" applyBorder="1">
      <alignment vertical="center"/>
    </xf>
    <xf numFmtId="0" fontId="6" fillId="0" borderId="2" xfId="4" applyFont="1" applyBorder="1">
      <alignment vertical="center"/>
    </xf>
    <xf numFmtId="0" fontId="6" fillId="0" borderId="0" xfId="4" applyFont="1" applyBorder="1">
      <alignment vertical="center"/>
    </xf>
  </cellXfs>
  <cellStyles count="8">
    <cellStyle name="桁区切り 2" xfId="1"/>
    <cellStyle name="桁区切り_R4交流推進施設（指定管理料詳細）" xfId="2"/>
    <cellStyle name="標準" xfId="0" builtinId="0"/>
    <cellStyle name="標準 2" xfId="3"/>
    <cellStyle name="標準 2 2" xfId="4"/>
    <cellStyle name="標準 3" xfId="5"/>
    <cellStyle name="標準_指定管理者資料（案）" xfId="6"/>
    <cellStyle name="桁区切り" xfId="7" builtinId="6"/>
  </cellStyles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W238"/>
  <sheetViews>
    <sheetView tabSelected="1" view="pageBreakPreview" zoomScale="87" zoomScaleSheetLayoutView="87" workbookViewId="0">
      <selection activeCell="AM239" sqref="AM239"/>
    </sheetView>
  </sheetViews>
  <sheetFormatPr defaultColWidth="3.375" defaultRowHeight="17.25" customHeight="1"/>
  <cols>
    <col min="1" max="1" width="15.625" style="1" customWidth="1"/>
    <col min="2" max="2" width="11.625" style="1" customWidth="1"/>
    <col min="3" max="3" width="14.5" style="1" customWidth="1"/>
    <col min="4" max="4" width="7.5" style="1" customWidth="1"/>
    <col min="5" max="12" width="2.375" style="1" customWidth="1"/>
    <col min="13" max="13" width="3" style="1" customWidth="1"/>
    <col min="14" max="18" width="2.375" style="1" customWidth="1"/>
    <col min="19" max="19" width="3.625" style="1" customWidth="1"/>
    <col min="20" max="21" width="2.375" style="1" customWidth="1"/>
    <col min="22" max="22" width="3" style="1" customWidth="1"/>
    <col min="23" max="23" width="2.375" style="1" customWidth="1"/>
    <col min="24" max="24" width="2.625" style="1" customWidth="1"/>
    <col min="25" max="25" width="2.375" style="1" customWidth="1"/>
    <col min="26" max="26" width="5" style="1" customWidth="1"/>
    <col min="27" max="33" width="2.375" style="1" customWidth="1"/>
    <col min="34" max="34" width="1.5" style="1" customWidth="1"/>
    <col min="35" max="35" width="2.375" style="2" customWidth="1"/>
    <col min="36" max="201" width="3.375" style="2"/>
    <col min="202" max="202" width="15.625" style="2" customWidth="1"/>
    <col min="203" max="205" width="11.625" style="2" customWidth="1"/>
    <col min="206" max="238" width="2.375" style="2" customWidth="1"/>
    <col min="239" max="457" width="3.375" style="2"/>
    <col min="458" max="458" width="15.625" style="2" customWidth="1"/>
    <col min="459" max="461" width="11.625" style="2" customWidth="1"/>
    <col min="462" max="494" width="2.375" style="2" customWidth="1"/>
    <col min="495" max="713" width="3.375" style="2"/>
    <col min="714" max="714" width="15.625" style="2" customWidth="1"/>
    <col min="715" max="717" width="11.625" style="2" customWidth="1"/>
    <col min="718" max="750" width="2.375" style="2" customWidth="1"/>
    <col min="751" max="969" width="3.375" style="2"/>
    <col min="970" max="970" width="15.625" style="2" customWidth="1"/>
    <col min="971" max="973" width="11.625" style="2" customWidth="1"/>
    <col min="974" max="1006" width="2.375" style="2" customWidth="1"/>
    <col min="1007" max="1225" width="3.375" style="2"/>
    <col min="1226" max="1226" width="15.625" style="2" customWidth="1"/>
    <col min="1227" max="1229" width="11.625" style="2" customWidth="1"/>
    <col min="1230" max="1262" width="2.375" style="2" customWidth="1"/>
    <col min="1263" max="1481" width="3.375" style="2"/>
    <col min="1482" max="1482" width="15.625" style="2" customWidth="1"/>
    <col min="1483" max="1485" width="11.625" style="2" customWidth="1"/>
    <col min="1486" max="1518" width="2.375" style="2" customWidth="1"/>
    <col min="1519" max="1737" width="3.375" style="2"/>
    <col min="1738" max="1738" width="15.625" style="2" customWidth="1"/>
    <col min="1739" max="1741" width="11.625" style="2" customWidth="1"/>
    <col min="1742" max="1774" width="2.375" style="2" customWidth="1"/>
    <col min="1775" max="1993" width="3.375" style="2"/>
    <col min="1994" max="1994" width="15.625" style="2" customWidth="1"/>
    <col min="1995" max="1997" width="11.625" style="2" customWidth="1"/>
    <col min="1998" max="2030" width="2.375" style="2" customWidth="1"/>
    <col min="2031" max="2249" width="3.375" style="2"/>
    <col min="2250" max="2250" width="15.625" style="2" customWidth="1"/>
    <col min="2251" max="2253" width="11.625" style="2" customWidth="1"/>
    <col min="2254" max="2286" width="2.375" style="2" customWidth="1"/>
    <col min="2287" max="2505" width="3.375" style="2"/>
    <col min="2506" max="2506" width="15.625" style="2" customWidth="1"/>
    <col min="2507" max="2509" width="11.625" style="2" customWidth="1"/>
    <col min="2510" max="2542" width="2.375" style="2" customWidth="1"/>
    <col min="2543" max="2761" width="3.375" style="2"/>
    <col min="2762" max="2762" width="15.625" style="2" customWidth="1"/>
    <col min="2763" max="2765" width="11.625" style="2" customWidth="1"/>
    <col min="2766" max="2798" width="2.375" style="2" customWidth="1"/>
    <col min="2799" max="3017" width="3.375" style="2"/>
    <col min="3018" max="3018" width="15.625" style="2" customWidth="1"/>
    <col min="3019" max="3021" width="11.625" style="2" customWidth="1"/>
    <col min="3022" max="3054" width="2.375" style="2" customWidth="1"/>
    <col min="3055" max="3273" width="3.375" style="2"/>
    <col min="3274" max="3274" width="15.625" style="2" customWidth="1"/>
    <col min="3275" max="3277" width="11.625" style="2" customWidth="1"/>
    <col min="3278" max="3310" width="2.375" style="2" customWidth="1"/>
    <col min="3311" max="3529" width="3.375" style="2"/>
    <col min="3530" max="3530" width="15.625" style="2" customWidth="1"/>
    <col min="3531" max="3533" width="11.625" style="2" customWidth="1"/>
    <col min="3534" max="3566" width="2.375" style="2" customWidth="1"/>
    <col min="3567" max="3785" width="3.375" style="2"/>
    <col min="3786" max="3786" width="15.625" style="2" customWidth="1"/>
    <col min="3787" max="3789" width="11.625" style="2" customWidth="1"/>
    <col min="3790" max="3822" width="2.375" style="2" customWidth="1"/>
    <col min="3823" max="4041" width="3.375" style="2"/>
    <col min="4042" max="4042" width="15.625" style="2" customWidth="1"/>
    <col min="4043" max="4045" width="11.625" style="2" customWidth="1"/>
    <col min="4046" max="4078" width="2.375" style="2" customWidth="1"/>
    <col min="4079" max="4297" width="3.375" style="2"/>
    <col min="4298" max="4298" width="15.625" style="2" customWidth="1"/>
    <col min="4299" max="4301" width="11.625" style="2" customWidth="1"/>
    <col min="4302" max="4334" width="2.375" style="2" customWidth="1"/>
    <col min="4335" max="4553" width="3.375" style="2"/>
    <col min="4554" max="4554" width="15.625" style="2" customWidth="1"/>
    <col min="4555" max="4557" width="11.625" style="2" customWidth="1"/>
    <col min="4558" max="4590" width="2.375" style="2" customWidth="1"/>
    <col min="4591" max="4809" width="3.375" style="2"/>
    <col min="4810" max="4810" width="15.625" style="2" customWidth="1"/>
    <col min="4811" max="4813" width="11.625" style="2" customWidth="1"/>
    <col min="4814" max="4846" width="2.375" style="2" customWidth="1"/>
    <col min="4847" max="5065" width="3.375" style="2"/>
    <col min="5066" max="5066" width="15.625" style="2" customWidth="1"/>
    <col min="5067" max="5069" width="11.625" style="2" customWidth="1"/>
    <col min="5070" max="5102" width="2.375" style="2" customWidth="1"/>
    <col min="5103" max="5321" width="3.375" style="2"/>
    <col min="5322" max="5322" width="15.625" style="2" customWidth="1"/>
    <col min="5323" max="5325" width="11.625" style="2" customWidth="1"/>
    <col min="5326" max="5358" width="2.375" style="2" customWidth="1"/>
    <col min="5359" max="5577" width="3.375" style="2"/>
    <col min="5578" max="5578" width="15.625" style="2" customWidth="1"/>
    <col min="5579" max="5581" width="11.625" style="2" customWidth="1"/>
    <col min="5582" max="5614" width="2.375" style="2" customWidth="1"/>
    <col min="5615" max="5833" width="3.375" style="2"/>
    <col min="5834" max="5834" width="15.625" style="2" customWidth="1"/>
    <col min="5835" max="5837" width="11.625" style="2" customWidth="1"/>
    <col min="5838" max="5870" width="2.375" style="2" customWidth="1"/>
    <col min="5871" max="6089" width="3.375" style="2"/>
    <col min="6090" max="6090" width="15.625" style="2" customWidth="1"/>
    <col min="6091" max="6093" width="11.625" style="2" customWidth="1"/>
    <col min="6094" max="6126" width="2.375" style="2" customWidth="1"/>
    <col min="6127" max="6345" width="3.375" style="2"/>
    <col min="6346" max="6346" width="15.625" style="2" customWidth="1"/>
    <col min="6347" max="6349" width="11.625" style="2" customWidth="1"/>
    <col min="6350" max="6382" width="2.375" style="2" customWidth="1"/>
    <col min="6383" max="6601" width="3.375" style="2"/>
    <col min="6602" max="6602" width="15.625" style="2" customWidth="1"/>
    <col min="6603" max="6605" width="11.625" style="2" customWidth="1"/>
    <col min="6606" max="6638" width="2.375" style="2" customWidth="1"/>
    <col min="6639" max="6857" width="3.375" style="2"/>
    <col min="6858" max="6858" width="15.625" style="2" customWidth="1"/>
    <col min="6859" max="6861" width="11.625" style="2" customWidth="1"/>
    <col min="6862" max="6894" width="2.375" style="2" customWidth="1"/>
    <col min="6895" max="7113" width="3.375" style="2"/>
    <col min="7114" max="7114" width="15.625" style="2" customWidth="1"/>
    <col min="7115" max="7117" width="11.625" style="2" customWidth="1"/>
    <col min="7118" max="7150" width="2.375" style="2" customWidth="1"/>
    <col min="7151" max="7369" width="3.375" style="2"/>
    <col min="7370" max="7370" width="15.625" style="2" customWidth="1"/>
    <col min="7371" max="7373" width="11.625" style="2" customWidth="1"/>
    <col min="7374" max="7406" width="2.375" style="2" customWidth="1"/>
    <col min="7407" max="7625" width="3.375" style="2"/>
    <col min="7626" max="7626" width="15.625" style="2" customWidth="1"/>
    <col min="7627" max="7629" width="11.625" style="2" customWidth="1"/>
    <col min="7630" max="7662" width="2.375" style="2" customWidth="1"/>
    <col min="7663" max="7881" width="3.375" style="2"/>
    <col min="7882" max="7882" width="15.625" style="2" customWidth="1"/>
    <col min="7883" max="7885" width="11.625" style="2" customWidth="1"/>
    <col min="7886" max="7918" width="2.375" style="2" customWidth="1"/>
    <col min="7919" max="8137" width="3.375" style="2"/>
    <col min="8138" max="8138" width="15.625" style="2" customWidth="1"/>
    <col min="8139" max="8141" width="11.625" style="2" customWidth="1"/>
    <col min="8142" max="8174" width="2.375" style="2" customWidth="1"/>
    <col min="8175" max="8393" width="3.375" style="2"/>
    <col min="8394" max="8394" width="15.625" style="2" customWidth="1"/>
    <col min="8395" max="8397" width="11.625" style="2" customWidth="1"/>
    <col min="8398" max="8430" width="2.375" style="2" customWidth="1"/>
    <col min="8431" max="8649" width="3.375" style="2"/>
    <col min="8650" max="8650" width="15.625" style="2" customWidth="1"/>
    <col min="8651" max="8653" width="11.625" style="2" customWidth="1"/>
    <col min="8654" max="8686" width="2.375" style="2" customWidth="1"/>
    <col min="8687" max="8905" width="3.375" style="2"/>
    <col min="8906" max="8906" width="15.625" style="2" customWidth="1"/>
    <col min="8907" max="8909" width="11.625" style="2" customWidth="1"/>
    <col min="8910" max="8942" width="2.375" style="2" customWidth="1"/>
    <col min="8943" max="9161" width="3.375" style="2"/>
    <col min="9162" max="9162" width="15.625" style="2" customWidth="1"/>
    <col min="9163" max="9165" width="11.625" style="2" customWidth="1"/>
    <col min="9166" max="9198" width="2.375" style="2" customWidth="1"/>
    <col min="9199" max="9417" width="3.375" style="2"/>
    <col min="9418" max="9418" width="15.625" style="2" customWidth="1"/>
    <col min="9419" max="9421" width="11.625" style="2" customWidth="1"/>
    <col min="9422" max="9454" width="2.375" style="2" customWidth="1"/>
    <col min="9455" max="9673" width="3.375" style="2"/>
    <col min="9674" max="9674" width="15.625" style="2" customWidth="1"/>
    <col min="9675" max="9677" width="11.625" style="2" customWidth="1"/>
    <col min="9678" max="9710" width="2.375" style="2" customWidth="1"/>
    <col min="9711" max="9929" width="3.375" style="2"/>
    <col min="9930" max="9930" width="15.625" style="2" customWidth="1"/>
    <col min="9931" max="9933" width="11.625" style="2" customWidth="1"/>
    <col min="9934" max="9966" width="2.375" style="2" customWidth="1"/>
    <col min="9967" max="10185" width="3.375" style="2"/>
    <col min="10186" max="10186" width="15.625" style="2" customWidth="1"/>
    <col min="10187" max="10189" width="11.625" style="2" customWidth="1"/>
    <col min="10190" max="10222" width="2.375" style="2" customWidth="1"/>
    <col min="10223" max="10441" width="3.375" style="2"/>
    <col min="10442" max="10442" width="15.625" style="2" customWidth="1"/>
    <col min="10443" max="10445" width="11.625" style="2" customWidth="1"/>
    <col min="10446" max="10478" width="2.375" style="2" customWidth="1"/>
    <col min="10479" max="10697" width="3.375" style="2"/>
    <col min="10698" max="10698" width="15.625" style="2" customWidth="1"/>
    <col min="10699" max="10701" width="11.625" style="2" customWidth="1"/>
    <col min="10702" max="10734" width="2.375" style="2" customWidth="1"/>
    <col min="10735" max="10953" width="3.375" style="2"/>
    <col min="10954" max="10954" width="15.625" style="2" customWidth="1"/>
    <col min="10955" max="10957" width="11.625" style="2" customWidth="1"/>
    <col min="10958" max="10990" width="2.375" style="2" customWidth="1"/>
    <col min="10991" max="11209" width="3.375" style="2"/>
    <col min="11210" max="11210" width="15.625" style="2" customWidth="1"/>
    <col min="11211" max="11213" width="11.625" style="2" customWidth="1"/>
    <col min="11214" max="11246" width="2.375" style="2" customWidth="1"/>
    <col min="11247" max="11465" width="3.375" style="2"/>
    <col min="11466" max="11466" width="15.625" style="2" customWidth="1"/>
    <col min="11467" max="11469" width="11.625" style="2" customWidth="1"/>
    <col min="11470" max="11502" width="2.375" style="2" customWidth="1"/>
    <col min="11503" max="11721" width="3.375" style="2"/>
    <col min="11722" max="11722" width="15.625" style="2" customWidth="1"/>
    <col min="11723" max="11725" width="11.625" style="2" customWidth="1"/>
    <col min="11726" max="11758" width="2.375" style="2" customWidth="1"/>
    <col min="11759" max="11977" width="3.375" style="2"/>
    <col min="11978" max="11978" width="15.625" style="2" customWidth="1"/>
    <col min="11979" max="11981" width="11.625" style="2" customWidth="1"/>
    <col min="11982" max="12014" width="2.375" style="2" customWidth="1"/>
    <col min="12015" max="12233" width="3.375" style="2"/>
    <col min="12234" max="12234" width="15.625" style="2" customWidth="1"/>
    <col min="12235" max="12237" width="11.625" style="2" customWidth="1"/>
    <col min="12238" max="12270" width="2.375" style="2" customWidth="1"/>
    <col min="12271" max="12489" width="3.375" style="2"/>
    <col min="12490" max="12490" width="15.625" style="2" customWidth="1"/>
    <col min="12491" max="12493" width="11.625" style="2" customWidth="1"/>
    <col min="12494" max="12526" width="2.375" style="2" customWidth="1"/>
    <col min="12527" max="12745" width="3.375" style="2"/>
    <col min="12746" max="12746" width="15.625" style="2" customWidth="1"/>
    <col min="12747" max="12749" width="11.625" style="2" customWidth="1"/>
    <col min="12750" max="12782" width="2.375" style="2" customWidth="1"/>
    <col min="12783" max="13001" width="3.375" style="2"/>
    <col min="13002" max="13002" width="15.625" style="2" customWidth="1"/>
    <col min="13003" max="13005" width="11.625" style="2" customWidth="1"/>
    <col min="13006" max="13038" width="2.375" style="2" customWidth="1"/>
    <col min="13039" max="13257" width="3.375" style="2"/>
    <col min="13258" max="13258" width="15.625" style="2" customWidth="1"/>
    <col min="13259" max="13261" width="11.625" style="2" customWidth="1"/>
    <col min="13262" max="13294" width="2.375" style="2" customWidth="1"/>
    <col min="13295" max="13513" width="3.375" style="2"/>
    <col min="13514" max="13514" width="15.625" style="2" customWidth="1"/>
    <col min="13515" max="13517" width="11.625" style="2" customWidth="1"/>
    <col min="13518" max="13550" width="2.375" style="2" customWidth="1"/>
    <col min="13551" max="13769" width="3.375" style="2"/>
    <col min="13770" max="13770" width="15.625" style="2" customWidth="1"/>
    <col min="13771" max="13773" width="11.625" style="2" customWidth="1"/>
    <col min="13774" max="13806" width="2.375" style="2" customWidth="1"/>
    <col min="13807" max="14025" width="3.375" style="2"/>
    <col min="14026" max="14026" width="15.625" style="2" customWidth="1"/>
    <col min="14027" max="14029" width="11.625" style="2" customWidth="1"/>
    <col min="14030" max="14062" width="2.375" style="2" customWidth="1"/>
    <col min="14063" max="14281" width="3.375" style="2"/>
    <col min="14282" max="14282" width="15.625" style="2" customWidth="1"/>
    <col min="14283" max="14285" width="11.625" style="2" customWidth="1"/>
    <col min="14286" max="14318" width="2.375" style="2" customWidth="1"/>
    <col min="14319" max="14537" width="3.375" style="2"/>
    <col min="14538" max="14538" width="15.625" style="2" customWidth="1"/>
    <col min="14539" max="14541" width="11.625" style="2" customWidth="1"/>
    <col min="14542" max="14574" width="2.375" style="2" customWidth="1"/>
    <col min="14575" max="14793" width="3.375" style="2"/>
    <col min="14794" max="14794" width="15.625" style="2" customWidth="1"/>
    <col min="14795" max="14797" width="11.625" style="2" customWidth="1"/>
    <col min="14798" max="14830" width="2.375" style="2" customWidth="1"/>
    <col min="14831" max="15049" width="3.375" style="2"/>
    <col min="15050" max="15050" width="15.625" style="2" customWidth="1"/>
    <col min="15051" max="15053" width="11.625" style="2" customWidth="1"/>
    <col min="15054" max="15086" width="2.375" style="2" customWidth="1"/>
    <col min="15087" max="15305" width="3.375" style="2"/>
    <col min="15306" max="15306" width="15.625" style="2" customWidth="1"/>
    <col min="15307" max="15309" width="11.625" style="2" customWidth="1"/>
    <col min="15310" max="15342" width="2.375" style="2" customWidth="1"/>
    <col min="15343" max="15561" width="3.375" style="2"/>
    <col min="15562" max="15562" width="15.625" style="2" customWidth="1"/>
    <col min="15563" max="15565" width="11.625" style="2" customWidth="1"/>
    <col min="15566" max="15598" width="2.375" style="2" customWidth="1"/>
    <col min="15599" max="15817" width="3.375" style="2"/>
    <col min="15818" max="15818" width="15.625" style="2" customWidth="1"/>
    <col min="15819" max="15821" width="11.625" style="2" customWidth="1"/>
    <col min="15822" max="15854" width="2.375" style="2" customWidth="1"/>
    <col min="15855" max="16073" width="3.375" style="2"/>
    <col min="16074" max="16074" width="15.625" style="2" customWidth="1"/>
    <col min="16075" max="16077" width="11.625" style="2" customWidth="1"/>
    <col min="16078" max="16110" width="2.375" style="2" customWidth="1"/>
    <col min="16111" max="16384" width="3.375" style="2"/>
  </cols>
  <sheetData>
    <row r="1" spans="1:34" ht="17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7.25" customHeight="1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17.25" customHeight="1">
      <c r="A3" s="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X3" s="236"/>
      <c r="Y3" s="236"/>
      <c r="Z3" s="236"/>
      <c r="AA3" s="1" t="s">
        <v>2</v>
      </c>
    </row>
    <row r="4" spans="1:34" ht="17.25" customHeight="1">
      <c r="A4" s="1" t="s">
        <v>12</v>
      </c>
    </row>
    <row r="5" spans="1:34" ht="45.75" customHeight="1">
      <c r="A5" s="6" t="s">
        <v>5</v>
      </c>
      <c r="B5" s="26" t="s">
        <v>65</v>
      </c>
      <c r="C5" s="47" t="s">
        <v>74</v>
      </c>
      <c r="D5" s="6" t="s">
        <v>64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262"/>
    </row>
    <row r="6" spans="1:34" ht="17.25" customHeight="1">
      <c r="A6" s="7" t="s">
        <v>25</v>
      </c>
      <c r="B6" s="27"/>
      <c r="C6" s="48"/>
      <c r="D6" s="7" t="s">
        <v>27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270"/>
    </row>
    <row r="7" spans="1:34" ht="17.25" customHeight="1">
      <c r="A7" s="7" t="s">
        <v>15</v>
      </c>
      <c r="B7" s="28"/>
      <c r="C7" s="29">
        <f>ROUNDUP(AC18,-3)/1000</f>
        <v>4683</v>
      </c>
      <c r="D7" s="39"/>
      <c r="E7" s="71" t="s">
        <v>14</v>
      </c>
      <c r="F7" s="99"/>
      <c r="G7" s="99"/>
      <c r="H7" s="99"/>
      <c r="I7" s="99"/>
      <c r="J7" s="99"/>
      <c r="K7" s="104"/>
      <c r="L7" s="77"/>
      <c r="M7" s="77"/>
      <c r="N7" s="77"/>
      <c r="O7" s="77"/>
      <c r="P7" s="77"/>
      <c r="Q7" s="77"/>
      <c r="R7" s="99"/>
      <c r="S7" s="77"/>
      <c r="T7" s="77"/>
      <c r="U7" s="77"/>
      <c r="V7" s="77"/>
      <c r="W7" s="77"/>
      <c r="X7" s="104"/>
      <c r="Y7" s="104"/>
      <c r="Z7" s="104"/>
      <c r="AA7" s="104"/>
      <c r="AB7" s="104"/>
      <c r="AC7" s="253">
        <f>+AC8+AC10+AC11</f>
        <v>3597110</v>
      </c>
      <c r="AD7" s="253"/>
      <c r="AE7" s="253"/>
      <c r="AF7" s="253"/>
      <c r="AG7" s="253"/>
      <c r="AH7" s="271"/>
    </row>
    <row r="8" spans="1:34" ht="17.25" customHeight="1">
      <c r="A8" s="7"/>
      <c r="B8" s="29"/>
      <c r="C8" s="29"/>
      <c r="D8" s="58"/>
      <c r="E8" s="72" t="s">
        <v>75</v>
      </c>
      <c r="F8" s="100">
        <v>239800</v>
      </c>
      <c r="G8" s="100"/>
      <c r="H8" s="100"/>
      <c r="I8" s="100"/>
      <c r="J8" s="130" t="s">
        <v>81</v>
      </c>
      <c r="K8" s="130"/>
      <c r="L8" s="130">
        <f>+R9</f>
        <v>11000</v>
      </c>
      <c r="M8" s="130"/>
      <c r="N8" s="130"/>
      <c r="O8" s="130"/>
      <c r="P8" s="72" t="s">
        <v>62</v>
      </c>
      <c r="Q8" s="180" t="s">
        <v>53</v>
      </c>
      <c r="R8" s="180"/>
      <c r="S8" s="197">
        <v>12</v>
      </c>
      <c r="T8" s="197"/>
      <c r="U8" s="197"/>
      <c r="V8" s="197"/>
      <c r="W8" s="197"/>
      <c r="X8" s="76"/>
      <c r="Y8" s="76"/>
      <c r="Z8" s="76"/>
      <c r="AA8" s="180" t="s">
        <v>49</v>
      </c>
      <c r="AB8" s="180"/>
      <c r="AC8" s="253">
        <f>(F8+L8)*S8</f>
        <v>3009600</v>
      </c>
      <c r="AD8" s="253"/>
      <c r="AE8" s="253"/>
      <c r="AF8" s="253"/>
      <c r="AG8" s="253"/>
      <c r="AH8" s="271"/>
    </row>
    <row r="9" spans="1:34" ht="17.25" customHeight="1">
      <c r="A9" s="7"/>
      <c r="B9" s="29"/>
      <c r="C9" s="29"/>
      <c r="D9" s="59"/>
      <c r="E9" s="73" t="s">
        <v>103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185"/>
      <c r="R9" s="130">
        <v>11000</v>
      </c>
      <c r="S9" s="130"/>
      <c r="T9" s="130"/>
      <c r="U9" s="130"/>
      <c r="V9" s="180" t="s">
        <v>53</v>
      </c>
      <c r="W9" s="180"/>
      <c r="X9" s="197">
        <v>12</v>
      </c>
      <c r="Y9" s="197"/>
      <c r="Z9" s="197"/>
      <c r="AA9" s="180" t="s">
        <v>49</v>
      </c>
      <c r="AB9" s="180"/>
      <c r="AC9" s="253">
        <f>+R9*X9</f>
        <v>132000</v>
      </c>
      <c r="AD9" s="253"/>
      <c r="AE9" s="253"/>
      <c r="AF9" s="253"/>
      <c r="AG9" s="253"/>
      <c r="AH9" s="271"/>
    </row>
    <row r="10" spans="1:34" ht="17.25" customHeight="1">
      <c r="A10" s="7"/>
      <c r="B10" s="29"/>
      <c r="C10" s="29"/>
      <c r="D10" s="59"/>
      <c r="E10" s="74" t="s">
        <v>145</v>
      </c>
      <c r="F10" s="101"/>
      <c r="G10" s="117"/>
      <c r="H10" s="117"/>
      <c r="I10" s="127">
        <f>+F8</f>
        <v>239800</v>
      </c>
      <c r="J10" s="127"/>
      <c r="K10" s="127"/>
      <c r="L10" s="127"/>
      <c r="M10" s="147" t="s">
        <v>53</v>
      </c>
      <c r="N10" s="147"/>
      <c r="O10" s="170">
        <v>0.7</v>
      </c>
      <c r="P10" s="170"/>
      <c r="Q10" s="170"/>
      <c r="R10" s="170"/>
      <c r="S10" s="147" t="s">
        <v>53</v>
      </c>
      <c r="T10" s="147"/>
      <c r="U10" s="219">
        <v>2</v>
      </c>
      <c r="V10" s="219"/>
      <c r="W10" s="101"/>
      <c r="X10" s="76"/>
      <c r="Y10" s="76"/>
      <c r="Z10" s="76"/>
      <c r="AA10" s="251" t="s">
        <v>49</v>
      </c>
      <c r="AB10" s="251"/>
      <c r="AC10" s="254">
        <f>+I10*O10*U10</f>
        <v>335720</v>
      </c>
      <c r="AD10" s="254"/>
      <c r="AE10" s="254"/>
      <c r="AF10" s="254"/>
      <c r="AG10" s="254"/>
      <c r="AH10" s="271"/>
    </row>
    <row r="11" spans="1:34" ht="17.25" customHeight="1">
      <c r="A11" s="7"/>
      <c r="B11" s="29"/>
      <c r="C11" s="29"/>
      <c r="D11" s="8"/>
      <c r="E11" s="75" t="s">
        <v>76</v>
      </c>
      <c r="F11" s="101"/>
      <c r="G11" s="117"/>
      <c r="H11" s="117"/>
      <c r="I11" s="127">
        <f>+F8</f>
        <v>239800</v>
      </c>
      <c r="J11" s="127"/>
      <c r="K11" s="127"/>
      <c r="L11" s="127"/>
      <c r="M11" s="147" t="s">
        <v>53</v>
      </c>
      <c r="N11" s="147"/>
      <c r="O11" s="171">
        <v>0.52500000000000002</v>
      </c>
      <c r="P11" s="171"/>
      <c r="Q11" s="171"/>
      <c r="R11" s="171"/>
      <c r="S11" s="147" t="s">
        <v>53</v>
      </c>
      <c r="T11" s="147"/>
      <c r="U11" s="219">
        <v>2</v>
      </c>
      <c r="V11" s="219"/>
      <c r="W11" s="235"/>
      <c r="X11" s="76"/>
      <c r="Y11" s="76"/>
      <c r="Z11" s="76"/>
      <c r="AA11" s="251" t="s">
        <v>49</v>
      </c>
      <c r="AB11" s="251"/>
      <c r="AC11" s="254">
        <f>+I11*O11*U11</f>
        <v>251790</v>
      </c>
      <c r="AD11" s="254"/>
      <c r="AE11" s="254"/>
      <c r="AF11" s="254"/>
      <c r="AG11" s="254"/>
      <c r="AH11" s="271"/>
    </row>
    <row r="12" spans="1:34" ht="17.25" customHeight="1">
      <c r="A12" s="7"/>
      <c r="B12" s="29"/>
      <c r="C12" s="29"/>
      <c r="D12" s="60"/>
      <c r="E12" s="76"/>
      <c r="F12" s="76" t="s">
        <v>104</v>
      </c>
      <c r="G12" s="76"/>
      <c r="H12" s="76"/>
      <c r="I12" s="76"/>
      <c r="J12" s="128"/>
      <c r="K12" s="128"/>
      <c r="L12" s="128"/>
      <c r="M12" s="128"/>
      <c r="N12" s="128"/>
      <c r="O12" s="128"/>
      <c r="P12" s="128"/>
      <c r="Q12" s="76"/>
      <c r="R12" s="188"/>
      <c r="S12" s="188"/>
      <c r="T12" s="188"/>
      <c r="U12" s="76"/>
      <c r="V12" s="223"/>
      <c r="W12" s="223"/>
      <c r="X12" s="76"/>
      <c r="Y12" s="115"/>
      <c r="Z12" s="115"/>
      <c r="AA12" s="115"/>
      <c r="AB12" s="115"/>
      <c r="AC12" s="115"/>
      <c r="AD12" s="261"/>
      <c r="AE12" s="261"/>
      <c r="AF12" s="261"/>
      <c r="AG12" s="261"/>
      <c r="AH12" s="271"/>
    </row>
    <row r="13" spans="1:34" ht="17.25" customHeight="1">
      <c r="A13" s="7"/>
      <c r="B13" s="29"/>
      <c r="C13" s="29"/>
      <c r="D13" s="60"/>
      <c r="E13" s="76"/>
      <c r="F13" s="102" t="s">
        <v>71</v>
      </c>
      <c r="G13" s="76"/>
      <c r="H13" s="76"/>
      <c r="I13" s="76"/>
      <c r="J13" s="128"/>
      <c r="K13" s="128"/>
      <c r="L13" s="128"/>
      <c r="M13" s="128"/>
      <c r="N13" s="128"/>
      <c r="O13" s="128"/>
      <c r="P13" s="128"/>
      <c r="Q13" s="76"/>
      <c r="R13" s="188"/>
      <c r="S13" s="188"/>
      <c r="T13" s="188"/>
      <c r="U13" s="76"/>
      <c r="V13" s="223"/>
      <c r="W13" s="223"/>
      <c r="X13" s="76"/>
      <c r="Y13" s="115"/>
      <c r="Z13" s="115"/>
      <c r="AA13" s="115"/>
      <c r="AB13" s="115"/>
      <c r="AC13" s="115"/>
      <c r="AD13" s="261"/>
      <c r="AE13" s="261"/>
      <c r="AF13" s="261"/>
      <c r="AG13" s="261"/>
      <c r="AH13" s="271"/>
    </row>
    <row r="14" spans="1:34" ht="17.25" customHeight="1">
      <c r="A14" s="7"/>
      <c r="B14" s="29"/>
      <c r="C14" s="29"/>
      <c r="D14" s="5"/>
      <c r="E14" s="77" t="s">
        <v>78</v>
      </c>
      <c r="F14" s="77"/>
      <c r="G14" s="118"/>
      <c r="H14" s="77"/>
      <c r="I14" s="77"/>
      <c r="J14" s="131"/>
      <c r="K14" s="131"/>
      <c r="L14" s="131"/>
      <c r="M14" s="131"/>
      <c r="N14" s="131"/>
      <c r="O14" s="131"/>
      <c r="P14" s="131"/>
      <c r="Q14" s="77"/>
      <c r="R14" s="189"/>
      <c r="S14" s="189"/>
      <c r="T14" s="189"/>
      <c r="U14" s="77"/>
      <c r="V14" s="224"/>
      <c r="W14" s="224"/>
      <c r="X14" s="77"/>
      <c r="Y14" s="244"/>
      <c r="Z14" s="244"/>
      <c r="AA14" s="244"/>
      <c r="AB14" s="244"/>
      <c r="AC14" s="253">
        <f>+AC15+AC16</f>
        <v>1085836</v>
      </c>
      <c r="AD14" s="253"/>
      <c r="AE14" s="253"/>
      <c r="AF14" s="253"/>
      <c r="AG14" s="253"/>
      <c r="AH14" s="271"/>
    </row>
    <row r="15" spans="1:34" ht="17.25" customHeight="1">
      <c r="A15" s="7"/>
      <c r="B15" s="29"/>
      <c r="C15" s="29"/>
      <c r="D15" s="8"/>
      <c r="E15" s="78" t="s">
        <v>79</v>
      </c>
      <c r="F15" s="78"/>
      <c r="G15" s="78"/>
      <c r="H15" s="78"/>
      <c r="I15" s="128">
        <v>9624</v>
      </c>
      <c r="J15" s="128"/>
      <c r="K15" s="128"/>
      <c r="L15" s="128"/>
      <c r="M15" s="148" t="s">
        <v>53</v>
      </c>
      <c r="N15" s="148"/>
      <c r="O15" s="172">
        <v>107</v>
      </c>
      <c r="P15" s="172"/>
      <c r="Q15" s="172"/>
      <c r="R15" s="172"/>
      <c r="S15" s="76"/>
      <c r="T15" s="76"/>
      <c r="U15" s="77"/>
      <c r="V15" s="77"/>
      <c r="W15" s="77"/>
      <c r="X15" s="77"/>
      <c r="Y15" s="77"/>
      <c r="Z15" s="77"/>
      <c r="AA15" s="252" t="s">
        <v>49</v>
      </c>
      <c r="AB15" s="252"/>
      <c r="AC15" s="255">
        <f>I15*O15</f>
        <v>1029768</v>
      </c>
      <c r="AD15" s="255"/>
      <c r="AE15" s="255"/>
      <c r="AF15" s="255"/>
      <c r="AG15" s="255"/>
      <c r="AH15" s="271"/>
    </row>
    <row r="16" spans="1:34" ht="17.25" customHeight="1">
      <c r="A16" s="8"/>
      <c r="B16" s="27"/>
      <c r="C16" s="27"/>
      <c r="D16" s="8"/>
      <c r="E16" s="78" t="s">
        <v>67</v>
      </c>
      <c r="F16" s="78"/>
      <c r="G16" s="78"/>
      <c r="H16" s="78"/>
      <c r="I16" s="128">
        <v>524</v>
      </c>
      <c r="J16" s="128"/>
      <c r="K16" s="128"/>
      <c r="L16" s="128"/>
      <c r="M16" s="148" t="s">
        <v>53</v>
      </c>
      <c r="N16" s="148"/>
      <c r="O16" s="172">
        <v>107</v>
      </c>
      <c r="P16" s="172"/>
      <c r="Q16" s="172"/>
      <c r="R16" s="172"/>
      <c r="S16" s="76"/>
      <c r="T16" s="76"/>
      <c r="U16" s="77"/>
      <c r="V16" s="77"/>
      <c r="W16" s="77"/>
      <c r="X16" s="77"/>
      <c r="Y16" s="77"/>
      <c r="Z16" s="77"/>
      <c r="AA16" s="252" t="s">
        <v>49</v>
      </c>
      <c r="AB16" s="252"/>
      <c r="AC16" s="114">
        <f>I16*O16</f>
        <v>56068</v>
      </c>
      <c r="AD16" s="114"/>
      <c r="AE16" s="114"/>
      <c r="AF16" s="114"/>
      <c r="AG16" s="114"/>
      <c r="AH16" s="271"/>
    </row>
    <row r="17" spans="1:34" ht="17.25" customHeight="1">
      <c r="A17" s="8"/>
      <c r="B17" s="27"/>
      <c r="C17" s="27"/>
      <c r="D17" s="60"/>
      <c r="E17" s="76"/>
      <c r="F17" s="76" t="s">
        <v>104</v>
      </c>
      <c r="G17" s="102"/>
      <c r="H17" s="76"/>
      <c r="I17" s="76"/>
      <c r="J17" s="128"/>
      <c r="K17" s="128"/>
      <c r="L17" s="128"/>
      <c r="M17" s="128"/>
      <c r="N17" s="128"/>
      <c r="O17" s="128"/>
      <c r="P17" s="128"/>
      <c r="Q17" s="76"/>
      <c r="R17" s="188"/>
      <c r="S17" s="188"/>
      <c r="T17" s="188"/>
      <c r="U17" s="76"/>
      <c r="V17" s="223"/>
      <c r="W17" s="223"/>
      <c r="X17" s="76"/>
      <c r="Y17" s="115"/>
      <c r="Z17" s="115"/>
      <c r="AA17" s="115"/>
      <c r="AB17" s="115"/>
      <c r="AC17" s="115"/>
      <c r="AD17" s="261"/>
      <c r="AE17" s="261"/>
      <c r="AF17" s="261"/>
      <c r="AG17" s="261"/>
      <c r="AH17" s="271"/>
    </row>
    <row r="18" spans="1:34" ht="17.25" customHeight="1">
      <c r="A18" s="8"/>
      <c r="B18" s="27"/>
      <c r="C18" s="27"/>
      <c r="D18" s="5"/>
      <c r="E18" s="79" t="s">
        <v>80</v>
      </c>
      <c r="F18" s="77"/>
      <c r="G18" s="118"/>
      <c r="H18" s="77"/>
      <c r="I18" s="77"/>
      <c r="J18" s="131"/>
      <c r="K18" s="131"/>
      <c r="L18" s="131"/>
      <c r="M18" s="131"/>
      <c r="N18" s="131"/>
      <c r="O18" s="131"/>
      <c r="P18" s="131"/>
      <c r="Q18" s="77"/>
      <c r="R18" s="189"/>
      <c r="S18" s="189"/>
      <c r="T18" s="189"/>
      <c r="U18" s="77"/>
      <c r="V18" s="224"/>
      <c r="W18" s="224"/>
      <c r="X18" s="77"/>
      <c r="Y18" s="244"/>
      <c r="Z18" s="244"/>
      <c r="AA18" s="244"/>
      <c r="AB18" s="244"/>
      <c r="AC18" s="114">
        <f>+AC14+AC7</f>
        <v>4682946</v>
      </c>
      <c r="AD18" s="114"/>
      <c r="AE18" s="114"/>
      <c r="AF18" s="114"/>
      <c r="AG18" s="114"/>
      <c r="AH18" s="271"/>
    </row>
    <row r="19" spans="1:34" ht="17.25" customHeight="1">
      <c r="A19" s="8"/>
      <c r="B19" s="27"/>
      <c r="C19" s="27"/>
      <c r="D19" s="5"/>
      <c r="E19" s="80"/>
      <c r="F19" s="77"/>
      <c r="G19" s="118"/>
      <c r="H19" s="77"/>
      <c r="I19" s="77"/>
      <c r="J19" s="131"/>
      <c r="K19" s="131"/>
      <c r="L19" s="131"/>
      <c r="M19" s="131"/>
      <c r="N19" s="131"/>
      <c r="O19" s="131"/>
      <c r="P19" s="131"/>
      <c r="Q19" s="77"/>
      <c r="R19" s="189"/>
      <c r="S19" s="189"/>
      <c r="T19" s="189"/>
      <c r="U19" s="77"/>
      <c r="V19" s="224"/>
      <c r="W19" s="224"/>
      <c r="X19" s="77"/>
      <c r="Y19" s="244"/>
      <c r="Z19" s="244"/>
      <c r="AA19" s="244"/>
      <c r="AB19" s="244"/>
      <c r="AC19" s="256"/>
      <c r="AD19" s="256"/>
      <c r="AE19" s="256"/>
      <c r="AF19" s="256"/>
      <c r="AG19" s="256"/>
      <c r="AH19" s="271"/>
    </row>
    <row r="20" spans="1:34" ht="17.25" customHeight="1">
      <c r="A20" s="9" t="s">
        <v>18</v>
      </c>
      <c r="B20" s="30"/>
      <c r="C20" s="49">
        <f>ROUNDUP(AC53,-3)/1000</f>
        <v>612</v>
      </c>
      <c r="D20" s="61"/>
      <c r="E20" s="81"/>
      <c r="F20" s="103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03"/>
      <c r="U20" s="81"/>
      <c r="V20" s="225"/>
      <c r="W20" s="225"/>
      <c r="X20" s="103"/>
      <c r="Y20" s="245"/>
      <c r="Z20" s="245"/>
      <c r="AA20" s="245"/>
      <c r="AB20" s="245"/>
      <c r="AC20" s="245"/>
      <c r="AD20" s="119"/>
      <c r="AE20" s="119"/>
      <c r="AF20" s="119"/>
      <c r="AG20" s="119"/>
      <c r="AH20" s="272"/>
    </row>
    <row r="21" spans="1:34" ht="17.25" customHeight="1">
      <c r="A21" s="7"/>
      <c r="B21" s="31"/>
      <c r="C21" s="29"/>
      <c r="D21" s="62"/>
      <c r="E21" s="82" t="s">
        <v>83</v>
      </c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268"/>
      <c r="AH21" s="270"/>
    </row>
    <row r="22" spans="1:34" ht="17.25" customHeight="1">
      <c r="A22" s="8"/>
      <c r="B22" s="27"/>
      <c r="C22" s="27"/>
      <c r="D22" s="63"/>
      <c r="E22" s="83" t="s">
        <v>84</v>
      </c>
      <c r="F22" s="83"/>
      <c r="G22" s="83"/>
      <c r="H22" s="83"/>
      <c r="I22" s="83" t="s">
        <v>98</v>
      </c>
      <c r="J22" s="83"/>
      <c r="K22" s="83"/>
      <c r="L22" s="83"/>
      <c r="M22" s="83" t="s">
        <v>99</v>
      </c>
      <c r="N22" s="83"/>
      <c r="O22" s="83"/>
      <c r="P22" s="83"/>
      <c r="Q22" s="186" t="s">
        <v>100</v>
      </c>
      <c r="R22" s="186"/>
      <c r="S22" s="186"/>
      <c r="T22" s="186"/>
      <c r="U22" s="220" t="s">
        <v>55</v>
      </c>
      <c r="V22" s="226"/>
      <c r="W22" s="226"/>
      <c r="X22" s="237"/>
      <c r="Y22" s="220" t="s">
        <v>101</v>
      </c>
      <c r="Z22" s="226"/>
      <c r="AA22" s="226"/>
      <c r="AB22" s="226"/>
      <c r="AC22" s="186" t="s">
        <v>102</v>
      </c>
      <c r="AD22" s="186"/>
      <c r="AE22" s="186"/>
      <c r="AF22" s="186"/>
      <c r="AG22" s="186"/>
      <c r="AH22" s="270"/>
    </row>
    <row r="23" spans="1:34" ht="17.25" customHeight="1">
      <c r="A23" s="8"/>
      <c r="B23" s="27"/>
      <c r="C23" s="27"/>
      <c r="E23" s="84">
        <f>+F8</f>
        <v>239800</v>
      </c>
      <c r="F23" s="84"/>
      <c r="G23" s="84"/>
      <c r="H23" s="84"/>
      <c r="I23" s="84">
        <f>+R9</f>
        <v>11000</v>
      </c>
      <c r="J23" s="84"/>
      <c r="K23" s="84"/>
      <c r="L23" s="84"/>
      <c r="M23" s="84">
        <f>+E23+I23</f>
        <v>250800</v>
      </c>
      <c r="N23" s="84"/>
      <c r="O23" s="84"/>
      <c r="P23" s="84"/>
      <c r="Q23" s="84">
        <v>240000</v>
      </c>
      <c r="R23" s="84"/>
      <c r="S23" s="84"/>
      <c r="T23" s="84"/>
      <c r="U23" s="221">
        <f>+AC10</f>
        <v>335720</v>
      </c>
      <c r="V23" s="227"/>
      <c r="W23" s="227"/>
      <c r="X23" s="238"/>
      <c r="Y23" s="221">
        <f>+AC11</f>
        <v>251790</v>
      </c>
      <c r="Z23" s="227"/>
      <c r="AA23" s="227"/>
      <c r="AB23" s="227"/>
      <c r="AC23" s="84">
        <f>(+M23*12)+U23+Y23</f>
        <v>3597110</v>
      </c>
      <c r="AD23" s="84"/>
      <c r="AE23" s="84"/>
      <c r="AF23" s="84"/>
      <c r="AG23" s="84"/>
      <c r="AH23" s="270"/>
    </row>
    <row r="24" spans="1:34" ht="17.25" customHeight="1">
      <c r="A24" s="8"/>
      <c r="B24" s="27"/>
      <c r="C24" s="27"/>
      <c r="D24" s="63"/>
      <c r="E24" s="85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239"/>
      <c r="Y24" s="239"/>
      <c r="Z24" s="239"/>
      <c r="AA24" s="239"/>
      <c r="AB24" s="239"/>
      <c r="AC24" s="257"/>
      <c r="AD24" s="257"/>
      <c r="AE24" s="257"/>
      <c r="AF24" s="257"/>
      <c r="AG24" s="257"/>
      <c r="AH24" s="270"/>
    </row>
    <row r="25" spans="1:34" ht="17.25" customHeight="1">
      <c r="A25" s="8"/>
      <c r="B25" s="27"/>
      <c r="C25" s="27"/>
      <c r="E25" s="86" t="s">
        <v>85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258">
        <f>SUM(AC27:AG37)</f>
        <v>218887.296</v>
      </c>
      <c r="AD25" s="258"/>
      <c r="AE25" s="258"/>
      <c r="AF25" s="258"/>
      <c r="AG25" s="258"/>
      <c r="AH25" s="270"/>
    </row>
    <row r="26" spans="1:34" ht="17.25" customHeight="1">
      <c r="A26" s="8"/>
      <c r="B26" s="27"/>
      <c r="C26" s="27"/>
      <c r="D26" s="63"/>
      <c r="E26" s="87" t="s">
        <v>40</v>
      </c>
      <c r="F26" s="106"/>
      <c r="G26" s="106"/>
      <c r="H26" s="106"/>
      <c r="I26" s="106"/>
      <c r="J26" s="106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06"/>
      <c r="AF26" s="105"/>
      <c r="AG26" s="105"/>
      <c r="AH26" s="270"/>
    </row>
    <row r="27" spans="1:34" ht="17.25" customHeight="1">
      <c r="A27" s="8"/>
      <c r="B27" s="27"/>
      <c r="C27" s="27"/>
      <c r="E27" s="88" t="s">
        <v>86</v>
      </c>
      <c r="F27" s="88"/>
      <c r="G27" s="88"/>
      <c r="H27" s="88"/>
      <c r="I27" s="88"/>
      <c r="J27" s="88"/>
      <c r="K27" s="135">
        <f>+Q23</f>
        <v>240000</v>
      </c>
      <c r="L27" s="135"/>
      <c r="M27" s="135"/>
      <c r="N27" s="135"/>
      <c r="O27" s="105" t="s">
        <v>53</v>
      </c>
      <c r="P27" s="179">
        <v>5.697e-002</v>
      </c>
      <c r="Q27" s="179"/>
      <c r="R27" s="179"/>
      <c r="S27" s="105" t="s">
        <v>53</v>
      </c>
      <c r="T27" s="212">
        <v>12</v>
      </c>
      <c r="U27" s="212"/>
      <c r="V27" s="212"/>
      <c r="W27" s="77"/>
      <c r="X27" s="240"/>
      <c r="Y27" s="240"/>
      <c r="Z27" s="240"/>
      <c r="AA27" s="135" t="s">
        <v>49</v>
      </c>
      <c r="AB27" s="135"/>
      <c r="AC27" s="255">
        <v>164073</v>
      </c>
      <c r="AD27" s="255"/>
      <c r="AE27" s="255"/>
      <c r="AF27" s="255"/>
      <c r="AG27" s="255"/>
      <c r="AH27" s="270"/>
    </row>
    <row r="28" spans="1:34" ht="17.25" customHeight="1">
      <c r="A28" s="8"/>
      <c r="B28" s="27"/>
      <c r="C28" s="27"/>
      <c r="D28" s="63"/>
      <c r="E28" s="88" t="s">
        <v>87</v>
      </c>
      <c r="F28" s="88"/>
      <c r="G28" s="88"/>
      <c r="H28" s="88"/>
      <c r="I28" s="88"/>
      <c r="J28" s="88"/>
      <c r="K28" s="135">
        <f>+E23</f>
        <v>239800</v>
      </c>
      <c r="L28" s="135"/>
      <c r="M28" s="135"/>
      <c r="N28" s="135"/>
      <c r="O28" s="105" t="s">
        <v>53</v>
      </c>
      <c r="P28" s="180">
        <v>0.7</v>
      </c>
      <c r="Q28" s="180"/>
      <c r="R28" s="180"/>
      <c r="S28" s="105" t="s">
        <v>53</v>
      </c>
      <c r="T28" s="179">
        <v>5.697e-002</v>
      </c>
      <c r="U28" s="179"/>
      <c r="V28" s="179"/>
      <c r="W28" s="105" t="s">
        <v>53</v>
      </c>
      <c r="X28" s="241">
        <v>2</v>
      </c>
      <c r="Y28" s="241"/>
      <c r="Z28" s="241"/>
      <c r="AA28" s="135" t="s">
        <v>49</v>
      </c>
      <c r="AB28" s="135"/>
      <c r="AC28" s="255">
        <v>19125</v>
      </c>
      <c r="AD28" s="255"/>
      <c r="AE28" s="255"/>
      <c r="AF28" s="255"/>
      <c r="AG28" s="255"/>
      <c r="AH28" s="270"/>
    </row>
    <row r="29" spans="1:34" ht="17.25" customHeight="1">
      <c r="A29" s="8"/>
      <c r="B29" s="27"/>
      <c r="C29" s="27"/>
      <c r="E29" s="88" t="s">
        <v>24</v>
      </c>
      <c r="F29" s="88"/>
      <c r="G29" s="88"/>
      <c r="H29" s="88"/>
      <c r="I29" s="88"/>
      <c r="J29" s="88"/>
      <c r="K29" s="135">
        <f>+E23</f>
        <v>239800</v>
      </c>
      <c r="L29" s="135"/>
      <c r="M29" s="135"/>
      <c r="N29" s="135"/>
      <c r="O29" s="105" t="s">
        <v>53</v>
      </c>
      <c r="P29" s="181">
        <v>0.52500000000000002</v>
      </c>
      <c r="Q29" s="181"/>
      <c r="R29" s="181"/>
      <c r="S29" s="105" t="s">
        <v>53</v>
      </c>
      <c r="T29" s="179">
        <v>5.697e-002</v>
      </c>
      <c r="U29" s="179"/>
      <c r="V29" s="179"/>
      <c r="W29" s="105" t="s">
        <v>53</v>
      </c>
      <c r="X29" s="241">
        <v>2</v>
      </c>
      <c r="Y29" s="241"/>
      <c r="Z29" s="241"/>
      <c r="AA29" s="135" t="s">
        <v>49</v>
      </c>
      <c r="AB29" s="135"/>
      <c r="AC29" s="255">
        <v>14344</v>
      </c>
      <c r="AD29" s="255"/>
      <c r="AE29" s="255"/>
      <c r="AF29" s="255"/>
      <c r="AG29" s="255"/>
      <c r="AH29" s="270"/>
    </row>
    <row r="30" spans="1:34" ht="17.25" customHeight="1">
      <c r="A30" s="8"/>
      <c r="B30" s="27"/>
      <c r="C30" s="27"/>
      <c r="E30" s="87" t="s">
        <v>88</v>
      </c>
      <c r="F30" s="106"/>
      <c r="G30" s="106"/>
      <c r="H30" s="106"/>
      <c r="I30" s="106"/>
      <c r="J30" s="106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77"/>
      <c r="AD30" s="134"/>
      <c r="AE30" s="106"/>
      <c r="AF30" s="105"/>
      <c r="AG30" s="105"/>
      <c r="AH30" s="270"/>
    </row>
    <row r="31" spans="1:34" ht="17.25" customHeight="1">
      <c r="A31" s="8"/>
      <c r="B31" s="27"/>
      <c r="C31" s="27"/>
      <c r="D31" s="25"/>
      <c r="E31" s="88" t="s">
        <v>86</v>
      </c>
      <c r="F31" s="88"/>
      <c r="G31" s="88"/>
      <c r="H31" s="88"/>
      <c r="I31" s="88"/>
      <c r="J31" s="88"/>
      <c r="K31" s="135">
        <f>+Q23</f>
        <v>240000</v>
      </c>
      <c r="L31" s="135"/>
      <c r="M31" s="135"/>
      <c r="N31" s="135"/>
      <c r="O31" s="105" t="s">
        <v>53</v>
      </c>
      <c r="P31" s="179">
        <v>2.3999999999999998e-003</v>
      </c>
      <c r="Q31" s="179"/>
      <c r="R31" s="179"/>
      <c r="S31" s="105" t="s">
        <v>53</v>
      </c>
      <c r="T31" s="212">
        <v>12</v>
      </c>
      <c r="U31" s="212"/>
      <c r="V31" s="212"/>
      <c r="W31" s="77"/>
      <c r="X31" s="240"/>
      <c r="Y31" s="240"/>
      <c r="Z31" s="240"/>
      <c r="AA31" s="135" t="s">
        <v>49</v>
      </c>
      <c r="AB31" s="135"/>
      <c r="AC31" s="255">
        <f>+K31*P31*T31</f>
        <v>6912</v>
      </c>
      <c r="AD31" s="255"/>
      <c r="AE31" s="255"/>
      <c r="AF31" s="255"/>
      <c r="AG31" s="255"/>
      <c r="AH31" s="270"/>
    </row>
    <row r="32" spans="1:34" ht="17.25" customHeight="1">
      <c r="A32" s="8"/>
      <c r="B32" s="27"/>
      <c r="C32" s="27"/>
      <c r="D32" s="64"/>
      <c r="E32" s="88" t="s">
        <v>87</v>
      </c>
      <c r="F32" s="88"/>
      <c r="G32" s="88"/>
      <c r="H32" s="88"/>
      <c r="I32" s="88"/>
      <c r="J32" s="88"/>
      <c r="K32" s="135">
        <f>+E23</f>
        <v>239800</v>
      </c>
      <c r="L32" s="135"/>
      <c r="M32" s="135"/>
      <c r="N32" s="135"/>
      <c r="O32" s="105" t="s">
        <v>53</v>
      </c>
      <c r="P32" s="180">
        <v>0.7</v>
      </c>
      <c r="Q32" s="180"/>
      <c r="R32" s="180"/>
      <c r="S32" s="105" t="s">
        <v>53</v>
      </c>
      <c r="T32" s="179">
        <v>2.3999999999999998e-003</v>
      </c>
      <c r="U32" s="179"/>
      <c r="V32" s="179"/>
      <c r="W32" s="105" t="s">
        <v>53</v>
      </c>
      <c r="X32" s="241">
        <v>2</v>
      </c>
      <c r="Y32" s="241"/>
      <c r="Z32" s="241"/>
      <c r="AA32" s="135" t="s">
        <v>49</v>
      </c>
      <c r="AB32" s="135"/>
      <c r="AC32" s="255">
        <v>805</v>
      </c>
      <c r="AD32" s="255"/>
      <c r="AE32" s="255"/>
      <c r="AF32" s="255"/>
      <c r="AG32" s="255"/>
      <c r="AH32" s="270"/>
    </row>
    <row r="33" spans="1:34" ht="17.25" customHeight="1">
      <c r="A33" s="8"/>
      <c r="B33" s="27"/>
      <c r="C33" s="27"/>
      <c r="D33" s="64"/>
      <c r="E33" s="88" t="s">
        <v>24</v>
      </c>
      <c r="F33" s="88"/>
      <c r="G33" s="88"/>
      <c r="H33" s="88"/>
      <c r="I33" s="88"/>
      <c r="J33" s="88"/>
      <c r="K33" s="135">
        <f>+E23</f>
        <v>239800</v>
      </c>
      <c r="L33" s="135"/>
      <c r="M33" s="135"/>
      <c r="N33" s="135"/>
      <c r="O33" s="105" t="s">
        <v>53</v>
      </c>
      <c r="P33" s="181">
        <v>0.52500000000000002</v>
      </c>
      <c r="Q33" s="181"/>
      <c r="R33" s="181"/>
      <c r="S33" s="105" t="s">
        <v>53</v>
      </c>
      <c r="T33" s="179">
        <v>2.3999999999999998e-003</v>
      </c>
      <c r="U33" s="179"/>
      <c r="V33" s="179"/>
      <c r="W33" s="105" t="s">
        <v>53</v>
      </c>
      <c r="X33" s="241">
        <v>2</v>
      </c>
      <c r="Y33" s="241"/>
      <c r="Z33" s="241"/>
      <c r="AA33" s="135" t="s">
        <v>49</v>
      </c>
      <c r="AB33" s="135"/>
      <c r="AC33" s="255">
        <f>+K33*P33*T33*X33</f>
        <v>604.29599999999994</v>
      </c>
      <c r="AD33" s="255"/>
      <c r="AE33" s="255"/>
      <c r="AF33" s="255"/>
      <c r="AG33" s="255"/>
      <c r="AH33" s="270"/>
    </row>
    <row r="34" spans="1:34" ht="17.25" customHeight="1">
      <c r="A34" s="8"/>
      <c r="B34" s="27"/>
      <c r="C34" s="27"/>
      <c r="D34" s="25"/>
      <c r="E34" s="86" t="s">
        <v>89</v>
      </c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270"/>
    </row>
    <row r="35" spans="1:34" ht="17.25" customHeight="1">
      <c r="A35" s="8"/>
      <c r="B35" s="27"/>
      <c r="C35" s="27"/>
      <c r="D35" s="25"/>
      <c r="E35" s="86" t="s">
        <v>61</v>
      </c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255">
        <v>12830</v>
      </c>
      <c r="AD35" s="255"/>
      <c r="AE35" s="255"/>
      <c r="AF35" s="255"/>
      <c r="AG35" s="255"/>
      <c r="AH35" s="270"/>
    </row>
    <row r="36" spans="1:34" ht="17.25" customHeight="1">
      <c r="A36" s="8"/>
      <c r="B36" s="27"/>
      <c r="C36" s="27"/>
      <c r="D36" s="25"/>
      <c r="E36" s="86" t="s">
        <v>70</v>
      </c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270"/>
    </row>
    <row r="37" spans="1:34" ht="17.25" customHeight="1">
      <c r="A37" s="8"/>
      <c r="B37" s="27"/>
      <c r="C37" s="27"/>
      <c r="D37" s="25"/>
      <c r="E37" s="86" t="s">
        <v>61</v>
      </c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255">
        <v>194</v>
      </c>
      <c r="AD37" s="255"/>
      <c r="AE37" s="255"/>
      <c r="AF37" s="255"/>
      <c r="AG37" s="255"/>
      <c r="AH37" s="270"/>
    </row>
    <row r="38" spans="1:34" ht="17.25" customHeight="1">
      <c r="A38" s="8"/>
      <c r="B38" s="27"/>
      <c r="C38" s="27"/>
      <c r="D38" s="25"/>
      <c r="E38" s="86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259"/>
      <c r="AD38" s="259"/>
      <c r="AE38" s="259"/>
      <c r="AF38" s="259"/>
      <c r="AG38" s="259"/>
      <c r="AH38" s="270"/>
    </row>
    <row r="39" spans="1:34" ht="17.25" customHeight="1">
      <c r="A39" s="8"/>
      <c r="B39" s="27"/>
      <c r="C39" s="27"/>
      <c r="D39" s="25"/>
      <c r="E39" s="86" t="s">
        <v>90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258">
        <f>SUM(AC41:AG51)</f>
        <v>392476</v>
      </c>
      <c r="AD39" s="258"/>
      <c r="AE39" s="258"/>
      <c r="AF39" s="258"/>
      <c r="AG39" s="258"/>
      <c r="AH39" s="270"/>
    </row>
    <row r="40" spans="1:34" ht="17.25" customHeight="1">
      <c r="A40" s="8"/>
      <c r="B40" s="27"/>
      <c r="C40" s="27"/>
      <c r="D40" s="25"/>
      <c r="E40" s="86" t="s">
        <v>4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270"/>
    </row>
    <row r="41" spans="1:34" ht="17.25" customHeight="1">
      <c r="A41" s="8"/>
      <c r="B41" s="27"/>
      <c r="C41" s="27"/>
      <c r="D41" s="25"/>
      <c r="E41" s="88" t="s">
        <v>86</v>
      </c>
      <c r="F41" s="88"/>
      <c r="G41" s="88"/>
      <c r="H41" s="88"/>
      <c r="I41" s="88"/>
      <c r="J41" s="88"/>
      <c r="K41" s="135">
        <f>+Q23</f>
        <v>240000</v>
      </c>
      <c r="L41" s="135"/>
      <c r="M41" s="135"/>
      <c r="N41" s="135"/>
      <c r="O41" s="105" t="s">
        <v>53</v>
      </c>
      <c r="P41" s="179">
        <v>9.1499999999999998e-002</v>
      </c>
      <c r="Q41" s="179"/>
      <c r="R41" s="179"/>
      <c r="S41" s="105" t="s">
        <v>53</v>
      </c>
      <c r="T41" s="212">
        <v>12</v>
      </c>
      <c r="U41" s="212"/>
      <c r="V41" s="212"/>
      <c r="W41" s="77"/>
      <c r="X41" s="240"/>
      <c r="Y41" s="240"/>
      <c r="Z41" s="240"/>
      <c r="AA41" s="135" t="s">
        <v>49</v>
      </c>
      <c r="AB41" s="135"/>
      <c r="AC41" s="255">
        <v>263520</v>
      </c>
      <c r="AD41" s="255"/>
      <c r="AE41" s="255"/>
      <c r="AF41" s="255"/>
      <c r="AG41" s="255"/>
      <c r="AH41" s="270"/>
    </row>
    <row r="42" spans="1:34" ht="17.25" customHeight="1">
      <c r="A42" s="8"/>
      <c r="B42" s="27"/>
      <c r="C42" s="27"/>
      <c r="D42" s="25"/>
      <c r="E42" s="88" t="s">
        <v>87</v>
      </c>
      <c r="F42" s="88"/>
      <c r="G42" s="88"/>
      <c r="H42" s="88"/>
      <c r="I42" s="88"/>
      <c r="J42" s="88"/>
      <c r="K42" s="135">
        <f>+E23</f>
        <v>239800</v>
      </c>
      <c r="L42" s="135"/>
      <c r="M42" s="135"/>
      <c r="N42" s="135"/>
      <c r="O42" s="105" t="s">
        <v>53</v>
      </c>
      <c r="P42" s="180">
        <v>0.7</v>
      </c>
      <c r="Q42" s="180"/>
      <c r="R42" s="180"/>
      <c r="S42" s="105" t="s">
        <v>53</v>
      </c>
      <c r="T42" s="179">
        <v>9.1499999999999998e-002</v>
      </c>
      <c r="U42" s="179"/>
      <c r="V42" s="179"/>
      <c r="W42" s="105" t="s">
        <v>53</v>
      </c>
      <c r="X42" s="241">
        <v>2</v>
      </c>
      <c r="Y42" s="241"/>
      <c r="Z42" s="241"/>
      <c r="AA42" s="135" t="s">
        <v>49</v>
      </c>
      <c r="AB42" s="135"/>
      <c r="AC42" s="255">
        <v>30718</v>
      </c>
      <c r="AD42" s="255"/>
      <c r="AE42" s="255"/>
      <c r="AF42" s="255"/>
      <c r="AG42" s="255"/>
      <c r="AH42" s="270"/>
    </row>
    <row r="43" spans="1:34" ht="17.25" customHeight="1">
      <c r="A43" s="8"/>
      <c r="B43" s="27"/>
      <c r="C43" s="27"/>
      <c r="D43" s="25"/>
      <c r="E43" s="88" t="s">
        <v>24</v>
      </c>
      <c r="F43" s="88"/>
      <c r="G43" s="88"/>
      <c r="H43" s="88"/>
      <c r="I43" s="88"/>
      <c r="J43" s="88"/>
      <c r="K43" s="135">
        <f>+E23</f>
        <v>239800</v>
      </c>
      <c r="L43" s="135"/>
      <c r="M43" s="135"/>
      <c r="N43" s="135"/>
      <c r="O43" s="105" t="s">
        <v>53</v>
      </c>
      <c r="P43" s="181">
        <v>0.52500000000000002</v>
      </c>
      <c r="Q43" s="181"/>
      <c r="R43" s="181"/>
      <c r="S43" s="105" t="s">
        <v>53</v>
      </c>
      <c r="T43" s="179">
        <v>9.1499999999999998e-002</v>
      </c>
      <c r="U43" s="179"/>
      <c r="V43" s="179"/>
      <c r="W43" s="105" t="s">
        <v>53</v>
      </c>
      <c r="X43" s="241">
        <v>2</v>
      </c>
      <c r="Y43" s="241"/>
      <c r="Z43" s="241"/>
      <c r="AA43" s="135" t="s">
        <v>49</v>
      </c>
      <c r="AB43" s="135"/>
      <c r="AC43" s="255">
        <v>23039</v>
      </c>
      <c r="AD43" s="255"/>
      <c r="AE43" s="255"/>
      <c r="AF43" s="255"/>
      <c r="AG43" s="255"/>
      <c r="AH43" s="270"/>
    </row>
    <row r="44" spans="1:34" ht="17.25" customHeight="1">
      <c r="A44" s="8"/>
      <c r="B44" s="27"/>
      <c r="C44" s="27"/>
      <c r="D44" s="25"/>
      <c r="E44" s="86" t="s">
        <v>91</v>
      </c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270"/>
    </row>
    <row r="45" spans="1:34" ht="17.25" customHeight="1">
      <c r="A45" s="8"/>
      <c r="B45" s="27"/>
      <c r="C45" s="27"/>
      <c r="D45" s="25"/>
      <c r="E45" s="88" t="s">
        <v>86</v>
      </c>
      <c r="F45" s="88"/>
      <c r="G45" s="88"/>
      <c r="H45" s="88"/>
      <c r="I45" s="88"/>
      <c r="J45" s="88"/>
      <c r="K45" s="135">
        <f>+Q23</f>
        <v>240000</v>
      </c>
      <c r="L45" s="135"/>
      <c r="M45" s="135"/>
      <c r="N45" s="135"/>
      <c r="O45" s="105" t="s">
        <v>53</v>
      </c>
      <c r="P45" s="179">
        <v>3.5999999999999999e-003</v>
      </c>
      <c r="Q45" s="179"/>
      <c r="R45" s="179"/>
      <c r="S45" s="105" t="s">
        <v>53</v>
      </c>
      <c r="T45" s="212">
        <v>12</v>
      </c>
      <c r="U45" s="212"/>
      <c r="V45" s="212"/>
      <c r="W45" s="77"/>
      <c r="X45" s="240"/>
      <c r="Y45" s="240"/>
      <c r="Z45" s="240"/>
      <c r="AA45" s="135" t="s">
        <v>49</v>
      </c>
      <c r="AB45" s="135"/>
      <c r="AC45" s="255">
        <f>+K45*P45*T45</f>
        <v>10368</v>
      </c>
      <c r="AD45" s="255"/>
      <c r="AE45" s="255"/>
      <c r="AF45" s="255"/>
      <c r="AG45" s="255"/>
      <c r="AH45" s="270"/>
    </row>
    <row r="46" spans="1:34" ht="17.25" customHeight="1">
      <c r="A46" s="8"/>
      <c r="B46" s="27"/>
      <c r="C46" s="27"/>
      <c r="D46" s="25"/>
      <c r="E46" s="89" t="s">
        <v>87</v>
      </c>
      <c r="F46" s="107"/>
      <c r="G46" s="107"/>
      <c r="H46" s="107"/>
      <c r="I46" s="107"/>
      <c r="J46" s="107"/>
      <c r="K46" s="135">
        <f>+E23</f>
        <v>239800</v>
      </c>
      <c r="L46" s="135"/>
      <c r="M46" s="135"/>
      <c r="N46" s="135"/>
      <c r="O46" s="105" t="s">
        <v>53</v>
      </c>
      <c r="P46" s="180">
        <v>0.7</v>
      </c>
      <c r="Q46" s="180"/>
      <c r="R46" s="180"/>
      <c r="S46" s="105" t="s">
        <v>53</v>
      </c>
      <c r="T46" s="179">
        <v>3.5999999999999999e-003</v>
      </c>
      <c r="U46" s="179"/>
      <c r="V46" s="179"/>
      <c r="W46" s="105" t="s">
        <v>53</v>
      </c>
      <c r="X46" s="241">
        <v>2</v>
      </c>
      <c r="Y46" s="241"/>
      <c r="Z46" s="241"/>
      <c r="AA46" s="135" t="s">
        <v>49</v>
      </c>
      <c r="AB46" s="135"/>
      <c r="AC46" s="255">
        <v>1208</v>
      </c>
      <c r="AD46" s="255"/>
      <c r="AE46" s="255"/>
      <c r="AF46" s="255"/>
      <c r="AG46" s="255"/>
      <c r="AH46" s="270"/>
    </row>
    <row r="47" spans="1:34" ht="17.25" customHeight="1">
      <c r="A47" s="8"/>
      <c r="B47" s="27"/>
      <c r="C47" s="27"/>
      <c r="D47" s="25"/>
      <c r="E47" s="89" t="s">
        <v>24</v>
      </c>
      <c r="F47" s="107"/>
      <c r="G47" s="107"/>
      <c r="H47" s="107"/>
      <c r="I47" s="107"/>
      <c r="J47" s="107"/>
      <c r="K47" s="135">
        <f>+E23</f>
        <v>239800</v>
      </c>
      <c r="L47" s="135"/>
      <c r="M47" s="135"/>
      <c r="N47" s="135"/>
      <c r="O47" s="105" t="s">
        <v>53</v>
      </c>
      <c r="P47" s="181">
        <v>0.52500000000000002</v>
      </c>
      <c r="Q47" s="181"/>
      <c r="R47" s="181"/>
      <c r="S47" s="105" t="s">
        <v>53</v>
      </c>
      <c r="T47" s="179">
        <v>3.5999999999999999e-003</v>
      </c>
      <c r="U47" s="179"/>
      <c r="V47" s="179"/>
      <c r="W47" s="105" t="s">
        <v>53</v>
      </c>
      <c r="X47" s="241">
        <v>2</v>
      </c>
      <c r="Y47" s="241"/>
      <c r="Z47" s="241"/>
      <c r="AA47" s="135" t="s">
        <v>49</v>
      </c>
      <c r="AB47" s="135"/>
      <c r="AC47" s="255">
        <v>906</v>
      </c>
      <c r="AD47" s="255"/>
      <c r="AE47" s="255"/>
      <c r="AF47" s="255"/>
      <c r="AG47" s="255"/>
      <c r="AH47" s="270"/>
    </row>
    <row r="48" spans="1:34" ht="17.25" customHeight="1">
      <c r="A48" s="8"/>
      <c r="B48" s="27"/>
      <c r="C48" s="27"/>
      <c r="D48" s="25"/>
      <c r="E48" s="86" t="s">
        <v>93</v>
      </c>
      <c r="F48" s="105"/>
      <c r="G48" s="105"/>
      <c r="H48" s="105"/>
      <c r="I48" s="105"/>
      <c r="J48" s="105"/>
      <c r="K48" s="77"/>
      <c r="L48" s="77"/>
      <c r="M48" s="77"/>
      <c r="N48" s="77"/>
      <c r="O48" s="77"/>
      <c r="P48" s="77"/>
      <c r="Q48" s="77"/>
      <c r="R48" s="77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270"/>
    </row>
    <row r="49" spans="1:34" ht="17.25" customHeight="1">
      <c r="A49" s="7"/>
      <c r="B49" s="29"/>
      <c r="C49" s="29"/>
      <c r="D49" s="25"/>
      <c r="E49" s="90"/>
      <c r="F49" s="90"/>
      <c r="G49" s="90"/>
      <c r="H49" s="90"/>
      <c r="I49" s="90"/>
      <c r="J49" s="90"/>
      <c r="K49" s="135">
        <f>+AC23</f>
        <v>3597110</v>
      </c>
      <c r="L49" s="135"/>
      <c r="M49" s="135"/>
      <c r="N49" s="135"/>
      <c r="O49" s="105" t="s">
        <v>53</v>
      </c>
      <c r="P49" s="179">
        <v>1.4500000000000001e-002</v>
      </c>
      <c r="Q49" s="179"/>
      <c r="R49" s="179"/>
      <c r="S49" s="198"/>
      <c r="T49" s="105"/>
      <c r="U49" s="105"/>
      <c r="V49" s="228"/>
      <c r="W49" s="228"/>
      <c r="X49" s="228"/>
      <c r="Y49" s="228"/>
      <c r="Z49" s="228"/>
      <c r="AA49" s="135" t="s">
        <v>49</v>
      </c>
      <c r="AB49" s="135"/>
      <c r="AC49" s="255">
        <v>51966</v>
      </c>
      <c r="AD49" s="255"/>
      <c r="AE49" s="255"/>
      <c r="AF49" s="255"/>
      <c r="AG49" s="255"/>
      <c r="AH49" s="270"/>
    </row>
    <row r="50" spans="1:34" ht="17.25" customHeight="1">
      <c r="A50" s="7"/>
      <c r="B50" s="27"/>
      <c r="C50" s="27"/>
      <c r="D50" s="25" t="s">
        <v>45</v>
      </c>
      <c r="E50" s="86" t="s">
        <v>95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270"/>
    </row>
    <row r="51" spans="1:34" ht="17.25" customHeight="1">
      <c r="A51" s="8"/>
      <c r="B51" s="27"/>
      <c r="C51" s="27"/>
      <c r="E51" s="77"/>
      <c r="F51" s="77"/>
      <c r="G51" s="77"/>
      <c r="H51" s="77"/>
      <c r="I51" s="77"/>
      <c r="J51" s="77"/>
      <c r="K51" s="135">
        <f>+AC23</f>
        <v>3597110</v>
      </c>
      <c r="L51" s="135"/>
      <c r="M51" s="135"/>
      <c r="N51" s="135"/>
      <c r="O51" s="105" t="s">
        <v>53</v>
      </c>
      <c r="P51" s="179">
        <v>3.0000000000000001e-003</v>
      </c>
      <c r="Q51" s="179"/>
      <c r="R51" s="179"/>
      <c r="S51" s="198"/>
      <c r="T51" s="105"/>
      <c r="U51" s="105"/>
      <c r="V51" s="228"/>
      <c r="W51" s="228"/>
      <c r="X51" s="228"/>
      <c r="Y51" s="228"/>
      <c r="Z51" s="228"/>
      <c r="AA51" s="135" t="s">
        <v>49</v>
      </c>
      <c r="AB51" s="135"/>
      <c r="AC51" s="255">
        <v>10751</v>
      </c>
      <c r="AD51" s="255"/>
      <c r="AE51" s="255"/>
      <c r="AF51" s="255"/>
      <c r="AG51" s="255"/>
      <c r="AH51" s="270"/>
    </row>
    <row r="52" spans="1:34" ht="17.25" customHeight="1">
      <c r="A52" s="8"/>
      <c r="B52" s="27"/>
      <c r="C52" s="27"/>
      <c r="E52" s="77"/>
      <c r="F52" s="77"/>
      <c r="G52" s="77"/>
      <c r="H52" s="77"/>
      <c r="I52" s="77"/>
      <c r="J52" s="77"/>
      <c r="K52" s="136"/>
      <c r="L52" s="136"/>
      <c r="M52" s="136"/>
      <c r="N52" s="136"/>
      <c r="O52" s="105"/>
      <c r="P52" s="182"/>
      <c r="Q52" s="182"/>
      <c r="R52" s="182"/>
      <c r="S52" s="198"/>
      <c r="T52" s="105"/>
      <c r="U52" s="105"/>
      <c r="V52" s="228"/>
      <c r="W52" s="228"/>
      <c r="X52" s="228"/>
      <c r="Y52" s="228"/>
      <c r="Z52" s="228"/>
      <c r="AA52" s="136"/>
      <c r="AB52" s="136"/>
      <c r="AC52" s="259"/>
      <c r="AD52" s="259"/>
      <c r="AE52" s="259"/>
      <c r="AF52" s="259"/>
      <c r="AG52" s="259"/>
      <c r="AH52" s="270"/>
    </row>
    <row r="53" spans="1:34" ht="17.25" customHeight="1">
      <c r="A53" s="10"/>
      <c r="B53" s="32"/>
      <c r="C53" s="32"/>
      <c r="E53" s="77" t="s">
        <v>97</v>
      </c>
      <c r="F53" s="77"/>
      <c r="G53" s="77"/>
      <c r="H53" s="77"/>
      <c r="I53" s="77"/>
      <c r="J53" s="77"/>
      <c r="K53" s="136"/>
      <c r="L53" s="136"/>
      <c r="M53" s="136"/>
      <c r="N53" s="136"/>
      <c r="O53" s="105"/>
      <c r="P53" s="182"/>
      <c r="Q53" s="182"/>
      <c r="R53" s="182"/>
      <c r="S53" s="198"/>
      <c r="T53" s="105"/>
      <c r="U53" s="105"/>
      <c r="V53" s="228"/>
      <c r="W53" s="228"/>
      <c r="X53" s="228"/>
      <c r="Y53" s="228"/>
      <c r="Z53" s="228"/>
      <c r="AA53" s="136"/>
      <c r="AB53" s="136"/>
      <c r="AC53" s="255">
        <f>+AC25+AC39</f>
        <v>611363.29599999997</v>
      </c>
      <c r="AD53" s="255"/>
      <c r="AE53" s="255"/>
      <c r="AF53" s="255"/>
      <c r="AG53" s="255"/>
      <c r="AH53" s="270"/>
    </row>
    <row r="54" spans="1:34" ht="17.25" customHeight="1">
      <c r="A54" s="11" t="s">
        <v>6</v>
      </c>
      <c r="B54" s="30"/>
      <c r="C54" s="49">
        <f>ROUNDUP(K111,-3)/1000</f>
        <v>2120</v>
      </c>
      <c r="D54" s="65" t="s">
        <v>28</v>
      </c>
      <c r="E54" s="65"/>
      <c r="F54" s="65"/>
      <c r="G54" s="65"/>
      <c r="H54" s="65"/>
      <c r="I54" s="65"/>
      <c r="J54" s="65"/>
      <c r="K54" s="137"/>
      <c r="L54" s="137"/>
      <c r="M54" s="137"/>
      <c r="N54" s="137"/>
      <c r="O54" s="173"/>
      <c r="P54" s="183"/>
      <c r="Q54" s="183"/>
      <c r="R54" s="183"/>
      <c r="S54" s="199"/>
      <c r="T54" s="173"/>
      <c r="U54" s="173"/>
      <c r="V54" s="229"/>
      <c r="W54" s="229"/>
      <c r="X54" s="229"/>
      <c r="Y54" s="229"/>
      <c r="Z54" s="229"/>
      <c r="AA54" s="137"/>
      <c r="AB54" s="137"/>
      <c r="AC54" s="260"/>
      <c r="AD54" s="260"/>
      <c r="AE54" s="260"/>
      <c r="AF54" s="260"/>
      <c r="AG54" s="260"/>
      <c r="AH54" s="273"/>
    </row>
    <row r="55" spans="1:34" ht="17.25" customHeight="1">
      <c r="A55" s="12"/>
      <c r="B55" s="33"/>
      <c r="C55" s="33"/>
      <c r="E55" s="66"/>
      <c r="F55" s="91">
        <f>N60</f>
        <v>589614</v>
      </c>
      <c r="G55" s="91"/>
      <c r="H55" s="91"/>
      <c r="I55" s="91"/>
      <c r="J55" s="91"/>
      <c r="K55" s="66"/>
      <c r="L55" s="66"/>
      <c r="M55" s="66"/>
      <c r="N55" s="66"/>
      <c r="O55" s="66"/>
      <c r="P55" s="66"/>
      <c r="Q55" s="129"/>
      <c r="R55" s="129"/>
      <c r="S55" s="129"/>
      <c r="T55" s="116"/>
      <c r="U55" s="91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6"/>
      <c r="AH55" s="270"/>
    </row>
    <row r="56" spans="1:34" ht="17.25" customHeight="1">
      <c r="A56" s="12"/>
      <c r="B56" s="33"/>
      <c r="C56" s="33"/>
      <c r="E56" s="66"/>
      <c r="F56" s="40" t="s">
        <v>29</v>
      </c>
      <c r="G56" s="40"/>
      <c r="H56" s="40"/>
      <c r="I56" s="40"/>
      <c r="J56" s="40"/>
      <c r="K56" s="40"/>
      <c r="L56" s="40"/>
      <c r="M56" s="40"/>
      <c r="N56" s="40" t="s">
        <v>31</v>
      </c>
      <c r="O56" s="40"/>
      <c r="P56" s="40"/>
      <c r="Q56" s="40"/>
      <c r="R56" s="40"/>
      <c r="S56" s="40"/>
      <c r="T56" s="60"/>
      <c r="U56" s="60"/>
      <c r="V56" s="91"/>
      <c r="W56" s="91"/>
      <c r="X56" s="206"/>
      <c r="Y56" s="205"/>
      <c r="Z56" s="205"/>
      <c r="AA56" s="205"/>
      <c r="AB56" s="116"/>
      <c r="AC56" s="116"/>
      <c r="AD56" s="205"/>
      <c r="AE56" s="205"/>
      <c r="AF56" s="205"/>
      <c r="AG56" s="66"/>
      <c r="AH56" s="270"/>
    </row>
    <row r="57" spans="1:34" ht="17.25" customHeight="1">
      <c r="A57" s="12"/>
      <c r="B57" s="33"/>
      <c r="C57" s="33"/>
      <c r="E57" s="66"/>
      <c r="F57" s="96" t="s">
        <v>105</v>
      </c>
      <c r="G57" s="96"/>
      <c r="H57" s="96"/>
      <c r="I57" s="96"/>
      <c r="J57" s="96"/>
      <c r="K57" s="96"/>
      <c r="L57" s="96"/>
      <c r="M57" s="96"/>
      <c r="N57" s="152">
        <v>596462</v>
      </c>
      <c r="O57" s="162"/>
      <c r="P57" s="162"/>
      <c r="Q57" s="162"/>
      <c r="R57" s="162"/>
      <c r="S57" s="191" t="s">
        <v>22</v>
      </c>
      <c r="T57" s="60"/>
      <c r="U57" s="60"/>
      <c r="V57" s="91"/>
      <c r="W57" s="91"/>
      <c r="X57" s="206"/>
      <c r="Y57" s="205"/>
      <c r="Z57" s="205"/>
      <c r="AA57" s="205"/>
      <c r="AB57" s="116"/>
      <c r="AC57" s="116"/>
      <c r="AD57" s="205"/>
      <c r="AE57" s="205"/>
      <c r="AF57" s="205"/>
      <c r="AG57" s="66"/>
      <c r="AH57" s="270"/>
    </row>
    <row r="58" spans="1:34" ht="17.25" customHeight="1">
      <c r="A58" s="12"/>
      <c r="B58" s="33"/>
      <c r="C58" s="33"/>
      <c r="E58" s="66"/>
      <c r="F58" s="96" t="s">
        <v>106</v>
      </c>
      <c r="G58" s="96"/>
      <c r="H58" s="96"/>
      <c r="I58" s="96"/>
      <c r="J58" s="96"/>
      <c r="K58" s="96"/>
      <c r="L58" s="96"/>
      <c r="M58" s="96"/>
      <c r="N58" s="152">
        <v>544123</v>
      </c>
      <c r="O58" s="162"/>
      <c r="P58" s="162"/>
      <c r="Q58" s="162"/>
      <c r="R58" s="162"/>
      <c r="S58" s="191" t="s">
        <v>34</v>
      </c>
      <c r="T58" s="60"/>
      <c r="U58" s="60"/>
      <c r="V58" s="70"/>
      <c r="W58" s="70"/>
      <c r="X58" s="242"/>
      <c r="Y58" s="246"/>
      <c r="Z58" s="246"/>
      <c r="AA58" s="246"/>
      <c r="AB58" s="123"/>
      <c r="AC58" s="123"/>
      <c r="AD58" s="246"/>
      <c r="AE58" s="246"/>
      <c r="AF58" s="246"/>
      <c r="AH58" s="270"/>
    </row>
    <row r="59" spans="1:34" ht="17.25" customHeight="1">
      <c r="A59" s="12"/>
      <c r="B59" s="33"/>
      <c r="C59" s="33"/>
      <c r="E59" s="66"/>
      <c r="F59" s="96" t="s">
        <v>77</v>
      </c>
      <c r="G59" s="96"/>
      <c r="H59" s="96"/>
      <c r="I59" s="96"/>
      <c r="J59" s="96"/>
      <c r="K59" s="96"/>
      <c r="L59" s="96"/>
      <c r="M59" s="96"/>
      <c r="N59" s="152">
        <v>628258</v>
      </c>
      <c r="O59" s="162"/>
      <c r="P59" s="162"/>
      <c r="Q59" s="162"/>
      <c r="R59" s="162"/>
      <c r="S59" s="191" t="s">
        <v>30</v>
      </c>
      <c r="T59" s="60"/>
      <c r="U59" s="60"/>
      <c r="V59" s="70"/>
      <c r="W59" s="70"/>
      <c r="X59" s="242"/>
      <c r="Y59" s="246"/>
      <c r="Z59" s="246"/>
      <c r="AA59" s="246"/>
      <c r="AB59" s="123"/>
      <c r="AC59" s="123"/>
      <c r="AD59" s="246"/>
      <c r="AE59" s="246"/>
      <c r="AF59" s="246"/>
      <c r="AH59" s="270"/>
    </row>
    <row r="60" spans="1:34" ht="17.25" customHeight="1">
      <c r="A60" s="12"/>
      <c r="B60" s="33"/>
      <c r="C60" s="33"/>
      <c r="E60" s="66"/>
      <c r="F60" s="47" t="s">
        <v>16</v>
      </c>
      <c r="G60" s="113"/>
      <c r="H60" s="113"/>
      <c r="I60" s="113"/>
      <c r="J60" s="113"/>
      <c r="K60" s="113"/>
      <c r="L60" s="113"/>
      <c r="M60" s="142"/>
      <c r="N60" s="155">
        <f>ROUND((N59+N57+N58)/3,0)</f>
        <v>589614</v>
      </c>
      <c r="O60" s="163"/>
      <c r="P60" s="163"/>
      <c r="Q60" s="163"/>
      <c r="R60" s="163"/>
      <c r="S60" s="200"/>
      <c r="T60" s="164"/>
      <c r="U60" s="164"/>
      <c r="V60" s="70"/>
      <c r="W60" s="70"/>
      <c r="X60" s="242"/>
      <c r="Y60" s="246"/>
      <c r="Z60" s="246"/>
      <c r="AA60" s="246"/>
      <c r="AB60" s="123"/>
      <c r="AC60" s="123"/>
      <c r="AD60" s="246"/>
      <c r="AE60" s="246"/>
      <c r="AF60" s="246"/>
      <c r="AH60" s="270"/>
    </row>
    <row r="61" spans="1:34" ht="17.25" customHeight="1">
      <c r="A61" s="12"/>
      <c r="B61" s="33"/>
      <c r="C61" s="33"/>
      <c r="E61" s="66"/>
      <c r="F61" s="66"/>
      <c r="G61" s="60"/>
      <c r="H61" s="60"/>
      <c r="I61" s="60"/>
      <c r="J61" s="60"/>
      <c r="K61" s="91"/>
      <c r="L61" s="91"/>
      <c r="M61" s="91"/>
      <c r="N61" s="91"/>
      <c r="O61" s="91"/>
      <c r="P61" s="66"/>
      <c r="Q61" s="60"/>
      <c r="R61" s="60"/>
      <c r="S61" s="60"/>
      <c r="T61" s="60"/>
      <c r="U61" s="60"/>
      <c r="V61" s="70"/>
      <c r="W61" s="70"/>
      <c r="X61" s="242"/>
      <c r="Y61" s="246"/>
      <c r="Z61" s="246"/>
      <c r="AA61" s="246"/>
      <c r="AB61" s="123"/>
      <c r="AC61" s="123"/>
      <c r="AD61" s="246"/>
      <c r="AE61" s="246"/>
      <c r="AF61" s="246"/>
      <c r="AH61" s="270"/>
    </row>
    <row r="62" spans="1:34" ht="17.25" customHeight="1">
      <c r="A62" s="12"/>
      <c r="B62" s="33"/>
      <c r="C62" s="33"/>
      <c r="D62" s="1" t="s">
        <v>21</v>
      </c>
      <c r="AG62" s="66"/>
      <c r="AH62" s="270"/>
    </row>
    <row r="63" spans="1:34" ht="17.25" customHeight="1">
      <c r="A63" s="12"/>
      <c r="B63" s="33"/>
      <c r="C63" s="33"/>
      <c r="E63" s="91"/>
      <c r="F63" s="91">
        <f>N68</f>
        <v>110000</v>
      </c>
      <c r="G63" s="91"/>
      <c r="H63" s="91"/>
      <c r="I63" s="91"/>
      <c r="J63" s="91"/>
      <c r="K63" s="60"/>
      <c r="L63" s="60"/>
      <c r="M63" s="60"/>
      <c r="N63" s="60"/>
      <c r="O63" s="60"/>
      <c r="P63" s="60"/>
      <c r="Q63" s="60"/>
      <c r="R63" s="60"/>
      <c r="S63" s="60"/>
      <c r="T63" s="91"/>
      <c r="U63" s="206"/>
      <c r="V63" s="206"/>
      <c r="W63" s="206"/>
      <c r="X63" s="91"/>
      <c r="Y63" s="116"/>
      <c r="Z63" s="116"/>
      <c r="AA63" s="116"/>
      <c r="AB63" s="116"/>
      <c r="AC63" s="116"/>
      <c r="AD63" s="66"/>
      <c r="AE63" s="66"/>
      <c r="AF63" s="66"/>
      <c r="AG63" s="66"/>
      <c r="AH63" s="270"/>
    </row>
    <row r="64" spans="1:34" ht="17.25" customHeight="1">
      <c r="A64" s="12"/>
      <c r="B64" s="33"/>
      <c r="C64" s="33"/>
      <c r="E64" s="60"/>
      <c r="F64" s="40" t="s">
        <v>29</v>
      </c>
      <c r="G64" s="40"/>
      <c r="H64" s="40"/>
      <c r="I64" s="40"/>
      <c r="J64" s="40"/>
      <c r="K64" s="40"/>
      <c r="L64" s="40"/>
      <c r="M64" s="40"/>
      <c r="N64" s="40" t="s">
        <v>31</v>
      </c>
      <c r="O64" s="40"/>
      <c r="P64" s="40"/>
      <c r="Q64" s="40"/>
      <c r="R64" s="40"/>
      <c r="S64" s="4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6"/>
      <c r="AH64" s="270"/>
    </row>
    <row r="65" spans="1:35" ht="17.25" customHeight="1">
      <c r="A65" s="12"/>
      <c r="B65" s="33"/>
      <c r="C65" s="33"/>
      <c r="E65" s="92"/>
      <c r="F65" s="96" t="s">
        <v>82</v>
      </c>
      <c r="G65" s="96"/>
      <c r="H65" s="96"/>
      <c r="I65" s="96"/>
      <c r="J65" s="96"/>
      <c r="K65" s="96"/>
      <c r="L65" s="96"/>
      <c r="M65" s="96"/>
      <c r="N65" s="151">
        <v>110000</v>
      </c>
      <c r="O65" s="161"/>
      <c r="P65" s="161"/>
      <c r="Q65" s="161"/>
      <c r="R65" s="161"/>
      <c r="S65" s="201"/>
      <c r="T65" s="110"/>
      <c r="U65" s="110"/>
      <c r="V65" s="110"/>
      <c r="W65" s="110"/>
      <c r="X65" s="206"/>
      <c r="Y65" s="205"/>
      <c r="Z65" s="205"/>
      <c r="AA65" s="205"/>
      <c r="AB65" s="116"/>
      <c r="AC65" s="116"/>
      <c r="AD65" s="205"/>
      <c r="AE65" s="205"/>
      <c r="AF65" s="205"/>
      <c r="AG65" s="66"/>
      <c r="AH65" s="270"/>
    </row>
    <row r="66" spans="1:35" ht="17.25" customHeight="1">
      <c r="A66" s="12"/>
      <c r="B66" s="33"/>
      <c r="C66" s="33"/>
      <c r="E66" s="93"/>
      <c r="F66" s="96" t="s">
        <v>107</v>
      </c>
      <c r="G66" s="96"/>
      <c r="H66" s="96"/>
      <c r="I66" s="96"/>
      <c r="J66" s="96"/>
      <c r="K66" s="96"/>
      <c r="L66" s="96"/>
      <c r="M66" s="96"/>
      <c r="N66" s="152">
        <v>110000</v>
      </c>
      <c r="O66" s="162"/>
      <c r="P66" s="162"/>
      <c r="Q66" s="162"/>
      <c r="R66" s="162"/>
      <c r="S66" s="191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66"/>
      <c r="AH66" s="270"/>
    </row>
    <row r="67" spans="1:35" ht="17.25" customHeight="1">
      <c r="A67" s="12"/>
      <c r="B67" s="33"/>
      <c r="C67" s="33"/>
      <c r="E67" s="93"/>
      <c r="F67" s="97" t="s">
        <v>20</v>
      </c>
      <c r="G67" s="97"/>
      <c r="H67" s="97"/>
      <c r="I67" s="97"/>
      <c r="J67" s="97"/>
      <c r="K67" s="97"/>
      <c r="L67" s="97"/>
      <c r="M67" s="97"/>
      <c r="N67" s="159">
        <v>110000</v>
      </c>
      <c r="O67" s="174"/>
      <c r="P67" s="174"/>
      <c r="Q67" s="174"/>
      <c r="R67" s="174"/>
      <c r="S67" s="192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66"/>
      <c r="AH67" s="270"/>
    </row>
    <row r="68" spans="1:35" ht="17.25" customHeight="1">
      <c r="A68" s="12"/>
      <c r="B68" s="33"/>
      <c r="C68" s="33"/>
      <c r="E68" s="66"/>
      <c r="F68" s="47" t="s">
        <v>16</v>
      </c>
      <c r="G68" s="113"/>
      <c r="H68" s="113"/>
      <c r="I68" s="113"/>
      <c r="J68" s="113"/>
      <c r="K68" s="113"/>
      <c r="L68" s="113"/>
      <c r="M68" s="142"/>
      <c r="N68" s="155">
        <f>ROUND((N67+N65+N66)/3,0)</f>
        <v>110000</v>
      </c>
      <c r="O68" s="163"/>
      <c r="P68" s="163"/>
      <c r="Q68" s="163"/>
      <c r="R68" s="163"/>
      <c r="S68" s="200"/>
      <c r="T68" s="164"/>
      <c r="U68" s="164"/>
      <c r="V68" s="70"/>
      <c r="W68" s="70"/>
      <c r="X68" s="242"/>
      <c r="Y68" s="246"/>
      <c r="Z68" s="246"/>
      <c r="AA68" s="246"/>
      <c r="AB68" s="123"/>
      <c r="AC68" s="123"/>
      <c r="AD68" s="246"/>
      <c r="AE68" s="246"/>
      <c r="AF68" s="246"/>
      <c r="AH68" s="270"/>
    </row>
    <row r="69" spans="1:35" ht="17.25" customHeight="1">
      <c r="A69" s="12"/>
      <c r="B69" s="33"/>
      <c r="C69" s="33"/>
      <c r="E69" s="95"/>
      <c r="F69" s="109"/>
      <c r="G69" s="109"/>
      <c r="H69" s="109"/>
      <c r="I69" s="109"/>
      <c r="J69" s="109"/>
      <c r="K69" s="109"/>
      <c r="L69" s="109"/>
      <c r="M69" s="109"/>
      <c r="N69" s="70"/>
      <c r="O69" s="70"/>
      <c r="P69" s="70"/>
      <c r="Q69" s="70"/>
      <c r="R69" s="70"/>
      <c r="S69" s="193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H69" s="270"/>
    </row>
    <row r="70" spans="1:35" ht="17.25" customHeight="1">
      <c r="A70" s="11"/>
      <c r="B70" s="34"/>
      <c r="C70" s="34"/>
      <c r="D70" s="65"/>
      <c r="E70" s="94"/>
      <c r="F70" s="108"/>
      <c r="G70" s="108"/>
      <c r="H70" s="108"/>
      <c r="I70" s="108"/>
      <c r="J70" s="108"/>
      <c r="K70" s="108"/>
      <c r="L70" s="108"/>
      <c r="M70" s="108"/>
      <c r="N70" s="139"/>
      <c r="O70" s="139"/>
      <c r="P70" s="139"/>
      <c r="Q70" s="139"/>
      <c r="R70" s="139"/>
      <c r="S70" s="202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65"/>
      <c r="AH70" s="273"/>
      <c r="AI70" s="275"/>
    </row>
    <row r="71" spans="1:35" ht="17.25" customHeight="1">
      <c r="A71" s="12"/>
      <c r="B71" s="33"/>
      <c r="C71" s="33"/>
      <c r="D71" s="1" t="s">
        <v>8</v>
      </c>
      <c r="F71" s="109"/>
      <c r="G71" s="109"/>
      <c r="H71" s="109"/>
      <c r="I71" s="109"/>
      <c r="J71" s="109"/>
      <c r="K71" s="109"/>
      <c r="L71" s="109"/>
      <c r="M71" s="109"/>
      <c r="N71" s="70"/>
      <c r="O71" s="70"/>
      <c r="P71" s="70"/>
      <c r="Q71" s="70"/>
      <c r="R71" s="70"/>
      <c r="S71" s="193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H71" s="270"/>
    </row>
    <row r="72" spans="1:35" ht="17.25" customHeight="1">
      <c r="A72" s="12"/>
      <c r="B72" s="33"/>
      <c r="C72" s="33"/>
      <c r="E72" s="95"/>
      <c r="F72" s="91">
        <f>N77</f>
        <v>149062</v>
      </c>
      <c r="G72" s="91"/>
      <c r="H72" s="91"/>
      <c r="I72" s="91"/>
      <c r="J72" s="91"/>
      <c r="K72" s="64"/>
      <c r="L72" s="66"/>
      <c r="M72" s="66"/>
      <c r="N72" s="66"/>
      <c r="O72" s="66"/>
      <c r="P72" s="66"/>
      <c r="Q72" s="116"/>
      <c r="R72" s="116"/>
      <c r="S72" s="116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H72" s="270"/>
    </row>
    <row r="73" spans="1:35" ht="17.25" customHeight="1">
      <c r="A73" s="12"/>
      <c r="B73" s="33"/>
      <c r="C73" s="33"/>
      <c r="E73" s="95"/>
      <c r="F73" s="40" t="s">
        <v>29</v>
      </c>
      <c r="G73" s="40"/>
      <c r="H73" s="40"/>
      <c r="I73" s="40"/>
      <c r="J73" s="40"/>
      <c r="K73" s="40"/>
      <c r="L73" s="40"/>
      <c r="M73" s="40"/>
      <c r="N73" s="40" t="s">
        <v>31</v>
      </c>
      <c r="O73" s="40"/>
      <c r="P73" s="40"/>
      <c r="Q73" s="40"/>
      <c r="R73" s="40"/>
      <c r="S73" s="40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H73" s="270"/>
    </row>
    <row r="74" spans="1:35" ht="17.25" customHeight="1">
      <c r="A74" s="12"/>
      <c r="B74" s="33"/>
      <c r="C74" s="33"/>
      <c r="E74" s="95"/>
      <c r="F74" s="96" t="s">
        <v>57</v>
      </c>
      <c r="G74" s="96"/>
      <c r="H74" s="96"/>
      <c r="I74" s="96"/>
      <c r="J74" s="96"/>
      <c r="K74" s="96"/>
      <c r="L74" s="96"/>
      <c r="M74" s="96"/>
      <c r="N74" s="152">
        <v>125792</v>
      </c>
      <c r="O74" s="162"/>
      <c r="P74" s="162"/>
      <c r="Q74" s="162"/>
      <c r="R74" s="162"/>
      <c r="S74" s="191" t="s">
        <v>22</v>
      </c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H74" s="270"/>
    </row>
    <row r="75" spans="1:35" ht="17.25" customHeight="1">
      <c r="A75" s="12"/>
      <c r="B75" s="33"/>
      <c r="C75" s="33"/>
      <c r="E75" s="95"/>
      <c r="F75" s="96" t="s">
        <v>66</v>
      </c>
      <c r="G75" s="96"/>
      <c r="H75" s="96"/>
      <c r="I75" s="96"/>
      <c r="J75" s="96"/>
      <c r="K75" s="96"/>
      <c r="L75" s="96"/>
      <c r="M75" s="96"/>
      <c r="N75" s="152">
        <v>171315</v>
      </c>
      <c r="O75" s="162"/>
      <c r="P75" s="162"/>
      <c r="Q75" s="162"/>
      <c r="R75" s="162"/>
      <c r="S75" s="191" t="s">
        <v>34</v>
      </c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H75" s="270"/>
    </row>
    <row r="76" spans="1:35" ht="17.25" customHeight="1">
      <c r="A76" s="12"/>
      <c r="B76" s="33"/>
      <c r="C76" s="33"/>
      <c r="E76" s="95"/>
      <c r="F76" s="96" t="s">
        <v>68</v>
      </c>
      <c r="G76" s="96"/>
      <c r="H76" s="96"/>
      <c r="I76" s="96"/>
      <c r="J76" s="96"/>
      <c r="K76" s="96"/>
      <c r="L76" s="96"/>
      <c r="M76" s="96"/>
      <c r="N76" s="152">
        <v>150079</v>
      </c>
      <c r="O76" s="162"/>
      <c r="P76" s="162"/>
      <c r="Q76" s="162"/>
      <c r="R76" s="162"/>
      <c r="S76" s="191" t="s">
        <v>30</v>
      </c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H76" s="270"/>
    </row>
    <row r="77" spans="1:35" ht="17.25" customHeight="1">
      <c r="A77" s="12"/>
      <c r="B77" s="33"/>
      <c r="C77" s="33"/>
      <c r="E77" s="95"/>
      <c r="F77" s="47" t="s">
        <v>16</v>
      </c>
      <c r="G77" s="113"/>
      <c r="H77" s="113"/>
      <c r="I77" s="113"/>
      <c r="J77" s="113"/>
      <c r="K77" s="113"/>
      <c r="L77" s="113"/>
      <c r="M77" s="142"/>
      <c r="N77" s="160">
        <f>ROUNDDOWN((N76+N74+N75)/3,0)</f>
        <v>149062</v>
      </c>
      <c r="O77" s="175"/>
      <c r="P77" s="175"/>
      <c r="Q77" s="175"/>
      <c r="R77" s="175"/>
      <c r="S77" s="192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H77" s="270"/>
    </row>
    <row r="78" spans="1:35" ht="17.25" customHeight="1">
      <c r="A78" s="12"/>
      <c r="B78" s="33"/>
      <c r="C78" s="33"/>
      <c r="E78" s="95"/>
      <c r="F78" s="109"/>
      <c r="G78" s="109"/>
      <c r="H78" s="109"/>
      <c r="I78" s="109"/>
      <c r="J78" s="109"/>
      <c r="K78" s="109"/>
      <c r="L78" s="109"/>
      <c r="M78" s="109"/>
      <c r="N78" s="70"/>
      <c r="O78" s="70"/>
      <c r="P78" s="70"/>
      <c r="Q78" s="70"/>
      <c r="R78" s="70"/>
      <c r="S78" s="193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H78" s="270"/>
    </row>
    <row r="79" spans="1:35" ht="17.25" customHeight="1">
      <c r="A79" s="12"/>
      <c r="B79" s="33"/>
      <c r="C79" s="33"/>
      <c r="D79" s="1" t="s">
        <v>108</v>
      </c>
      <c r="E79" s="95"/>
      <c r="F79" s="109"/>
      <c r="G79" s="109"/>
      <c r="H79" s="109"/>
      <c r="I79" s="109"/>
      <c r="J79" s="109"/>
      <c r="K79" s="109"/>
      <c r="L79" s="109"/>
      <c r="M79" s="109"/>
      <c r="N79" s="70"/>
      <c r="O79" s="70"/>
      <c r="P79" s="70"/>
      <c r="Q79" s="70"/>
      <c r="R79" s="70"/>
      <c r="S79" s="193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H79" s="270"/>
    </row>
    <row r="80" spans="1:35" ht="17.25" customHeight="1">
      <c r="A80" s="12"/>
      <c r="B80" s="33"/>
      <c r="C80" s="33"/>
      <c r="E80" s="95"/>
      <c r="F80" s="110">
        <f>J82+J89+J96</f>
        <v>1200078</v>
      </c>
      <c r="G80" s="110"/>
      <c r="H80" s="110"/>
      <c r="I80" s="110"/>
      <c r="J80" s="110"/>
      <c r="K80" s="66"/>
      <c r="L80" s="66"/>
      <c r="M80" s="66"/>
      <c r="N80" s="66"/>
      <c r="O80" s="66"/>
      <c r="P80" s="66"/>
      <c r="Q80" s="116"/>
      <c r="R80" s="116"/>
      <c r="S80" s="116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H80" s="270"/>
    </row>
    <row r="81" spans="1:34" ht="17.25" customHeight="1">
      <c r="A81" s="12"/>
      <c r="B81" s="33"/>
      <c r="C81" s="33"/>
      <c r="E81" s="95"/>
      <c r="F81" s="66" t="s">
        <v>36</v>
      </c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116"/>
      <c r="R81" s="116"/>
      <c r="S81" s="116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H81" s="270"/>
    </row>
    <row r="82" spans="1:34" ht="17.25" customHeight="1">
      <c r="A82" s="12"/>
      <c r="B82" s="33"/>
      <c r="C82" s="33"/>
      <c r="E82" s="95"/>
      <c r="F82" s="66" t="s">
        <v>37</v>
      </c>
      <c r="G82" s="66"/>
      <c r="H82" s="66"/>
      <c r="I82" s="66"/>
      <c r="J82" s="91">
        <f>N87</f>
        <v>883265</v>
      </c>
      <c r="K82" s="91"/>
      <c r="L82" s="91"/>
      <c r="M82" s="91"/>
      <c r="N82" s="91"/>
      <c r="O82" s="66"/>
      <c r="P82" s="66"/>
      <c r="Q82" s="66"/>
      <c r="R82" s="66"/>
      <c r="S82" s="66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H82" s="270"/>
    </row>
    <row r="83" spans="1:34" ht="17.25" customHeight="1">
      <c r="A83" s="12"/>
      <c r="B83" s="33"/>
      <c r="C83" s="33"/>
      <c r="E83" s="95"/>
      <c r="F83" s="40" t="s">
        <v>29</v>
      </c>
      <c r="G83" s="40"/>
      <c r="H83" s="40"/>
      <c r="I83" s="40"/>
      <c r="J83" s="40"/>
      <c r="K83" s="40"/>
      <c r="L83" s="40"/>
      <c r="M83" s="40"/>
      <c r="N83" s="40" t="s">
        <v>31</v>
      </c>
      <c r="O83" s="40"/>
      <c r="P83" s="40"/>
      <c r="Q83" s="40"/>
      <c r="R83" s="40"/>
      <c r="S83" s="40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H83" s="270"/>
    </row>
    <row r="84" spans="1:34" ht="17.25" customHeight="1">
      <c r="A84" s="12"/>
      <c r="B84" s="33"/>
      <c r="C84" s="33"/>
      <c r="E84" s="95"/>
      <c r="F84" s="111" t="s">
        <v>57</v>
      </c>
      <c r="G84" s="120"/>
      <c r="H84" s="120"/>
      <c r="I84" s="120"/>
      <c r="J84" s="120"/>
      <c r="K84" s="120"/>
      <c r="L84" s="120"/>
      <c r="M84" s="149"/>
      <c r="N84" s="152">
        <v>863940</v>
      </c>
      <c r="O84" s="162"/>
      <c r="P84" s="162"/>
      <c r="Q84" s="162"/>
      <c r="R84" s="162"/>
      <c r="S84" s="191" t="s">
        <v>22</v>
      </c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H84" s="270"/>
    </row>
    <row r="85" spans="1:34" ht="17.25" customHeight="1">
      <c r="A85" s="12"/>
      <c r="B85" s="33"/>
      <c r="C85" s="33"/>
      <c r="E85" s="95"/>
      <c r="F85" s="111" t="s">
        <v>66</v>
      </c>
      <c r="G85" s="120"/>
      <c r="H85" s="120"/>
      <c r="I85" s="120"/>
      <c r="J85" s="120"/>
      <c r="K85" s="120"/>
      <c r="L85" s="120"/>
      <c r="M85" s="149"/>
      <c r="N85" s="152">
        <v>934337</v>
      </c>
      <c r="O85" s="162"/>
      <c r="P85" s="162"/>
      <c r="Q85" s="162"/>
      <c r="R85" s="162"/>
      <c r="S85" s="190" t="s">
        <v>34</v>
      </c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H85" s="270"/>
    </row>
    <row r="86" spans="1:34" ht="17.25" customHeight="1">
      <c r="A86" s="12"/>
      <c r="B86" s="33"/>
      <c r="C86" s="33"/>
      <c r="E86" s="95"/>
      <c r="F86" s="111" t="s">
        <v>68</v>
      </c>
      <c r="G86" s="120"/>
      <c r="H86" s="120"/>
      <c r="I86" s="120"/>
      <c r="J86" s="120"/>
      <c r="K86" s="120"/>
      <c r="L86" s="120"/>
      <c r="M86" s="149"/>
      <c r="N86" s="152">
        <v>851519</v>
      </c>
      <c r="O86" s="162"/>
      <c r="P86" s="162"/>
      <c r="Q86" s="162"/>
      <c r="R86" s="162"/>
      <c r="S86" s="190" t="s">
        <v>30</v>
      </c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H86" s="270"/>
    </row>
    <row r="87" spans="1:34" ht="17.25" customHeight="1">
      <c r="A87" s="12"/>
      <c r="B87" s="33"/>
      <c r="C87" s="33"/>
      <c r="E87" s="95"/>
      <c r="F87" s="47" t="s">
        <v>16</v>
      </c>
      <c r="G87" s="113"/>
      <c r="H87" s="113"/>
      <c r="I87" s="113"/>
      <c r="J87" s="113"/>
      <c r="K87" s="113"/>
      <c r="L87" s="113"/>
      <c r="M87" s="142"/>
      <c r="N87" s="155">
        <f>ROUND((N86+N84+N85)/3,0)</f>
        <v>883265</v>
      </c>
      <c r="O87" s="163"/>
      <c r="P87" s="163"/>
      <c r="Q87" s="163"/>
      <c r="R87" s="163"/>
      <c r="S87" s="192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H87" s="270"/>
    </row>
    <row r="88" spans="1:34" ht="17.25" customHeight="1">
      <c r="A88" s="12"/>
      <c r="B88" s="33"/>
      <c r="C88" s="33"/>
      <c r="E88" s="95"/>
      <c r="F88" s="109"/>
      <c r="G88" s="109"/>
      <c r="H88" s="109"/>
      <c r="I88" s="109"/>
      <c r="J88" s="109"/>
      <c r="K88" s="109"/>
      <c r="L88" s="109"/>
      <c r="M88" s="109"/>
      <c r="N88" s="70"/>
      <c r="O88" s="70"/>
      <c r="P88" s="70"/>
      <c r="Q88" s="70"/>
      <c r="R88" s="70"/>
      <c r="S88" s="193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H88" s="270"/>
    </row>
    <row r="89" spans="1:34" ht="17.25" customHeight="1">
      <c r="A89" s="12"/>
      <c r="B89" s="33"/>
      <c r="C89" s="33"/>
      <c r="E89" s="95"/>
      <c r="F89" s="66" t="s">
        <v>44</v>
      </c>
      <c r="G89" s="66"/>
      <c r="H89" s="66"/>
      <c r="I89" s="66"/>
      <c r="J89" s="91">
        <f>N94</f>
        <v>63899</v>
      </c>
      <c r="K89" s="91"/>
      <c r="L89" s="91"/>
      <c r="M89" s="91"/>
      <c r="N89" s="91"/>
      <c r="O89" s="66"/>
      <c r="P89" s="66"/>
      <c r="Q89" s="66"/>
      <c r="R89" s="66"/>
      <c r="S89" s="66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H89" s="270"/>
    </row>
    <row r="90" spans="1:34" ht="17.25" customHeight="1">
      <c r="A90" s="12"/>
      <c r="B90" s="33"/>
      <c r="C90" s="33"/>
      <c r="E90" s="95"/>
      <c r="F90" s="40" t="s">
        <v>29</v>
      </c>
      <c r="G90" s="40"/>
      <c r="H90" s="40"/>
      <c r="I90" s="40"/>
      <c r="J90" s="40"/>
      <c r="K90" s="40"/>
      <c r="L90" s="40"/>
      <c r="M90" s="40"/>
      <c r="N90" s="40" t="s">
        <v>31</v>
      </c>
      <c r="O90" s="40"/>
      <c r="P90" s="40"/>
      <c r="Q90" s="40"/>
      <c r="R90" s="40"/>
      <c r="S90" s="40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H90" s="270"/>
    </row>
    <row r="91" spans="1:34" ht="17.25" customHeight="1">
      <c r="A91" s="12"/>
      <c r="B91" s="33"/>
      <c r="C91" s="33"/>
      <c r="E91" s="95"/>
      <c r="F91" s="111" t="s">
        <v>57</v>
      </c>
      <c r="G91" s="120"/>
      <c r="H91" s="120"/>
      <c r="I91" s="120"/>
      <c r="J91" s="120"/>
      <c r="K91" s="120"/>
      <c r="L91" s="120"/>
      <c r="M91" s="149"/>
      <c r="N91" s="152">
        <v>54090</v>
      </c>
      <c r="O91" s="162"/>
      <c r="P91" s="162"/>
      <c r="Q91" s="162"/>
      <c r="R91" s="162"/>
      <c r="S91" s="191" t="s">
        <v>22</v>
      </c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H91" s="270"/>
    </row>
    <row r="92" spans="1:34" ht="17.25" customHeight="1">
      <c r="A92" s="12"/>
      <c r="B92" s="33"/>
      <c r="C92" s="33"/>
      <c r="E92" s="95"/>
      <c r="F92" s="111" t="s">
        <v>66</v>
      </c>
      <c r="G92" s="120"/>
      <c r="H92" s="120"/>
      <c r="I92" s="120"/>
      <c r="J92" s="120"/>
      <c r="K92" s="120"/>
      <c r="L92" s="120"/>
      <c r="M92" s="149"/>
      <c r="N92" s="151">
        <v>70383</v>
      </c>
      <c r="O92" s="161"/>
      <c r="P92" s="161"/>
      <c r="Q92" s="161"/>
      <c r="R92" s="161"/>
      <c r="S92" s="190" t="s">
        <v>34</v>
      </c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H92" s="270"/>
    </row>
    <row r="93" spans="1:34" ht="17.25" customHeight="1">
      <c r="A93" s="12"/>
      <c r="B93" s="33"/>
      <c r="C93" s="33"/>
      <c r="E93" s="95"/>
      <c r="F93" s="111" t="s">
        <v>68</v>
      </c>
      <c r="G93" s="120"/>
      <c r="H93" s="120"/>
      <c r="I93" s="120"/>
      <c r="J93" s="120"/>
      <c r="K93" s="120"/>
      <c r="L93" s="120"/>
      <c r="M93" s="149"/>
      <c r="N93" s="151">
        <v>67225</v>
      </c>
      <c r="O93" s="161"/>
      <c r="P93" s="161"/>
      <c r="Q93" s="161"/>
      <c r="R93" s="161"/>
      <c r="S93" s="190" t="s">
        <v>30</v>
      </c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H93" s="270"/>
    </row>
    <row r="94" spans="1:34" ht="17.25" customHeight="1">
      <c r="A94" s="12"/>
      <c r="B94" s="33"/>
      <c r="C94" s="33"/>
      <c r="E94" s="95"/>
      <c r="F94" s="47" t="s">
        <v>16</v>
      </c>
      <c r="G94" s="113"/>
      <c r="H94" s="113"/>
      <c r="I94" s="113"/>
      <c r="J94" s="113"/>
      <c r="K94" s="113"/>
      <c r="L94" s="113"/>
      <c r="M94" s="142"/>
      <c r="N94" s="155">
        <f>ROUND((N93+N91+N92)/3,0)</f>
        <v>63899</v>
      </c>
      <c r="O94" s="163"/>
      <c r="P94" s="163"/>
      <c r="Q94" s="163"/>
      <c r="R94" s="163"/>
      <c r="S94" s="192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H94" s="270"/>
    </row>
    <row r="95" spans="1:34" ht="17.25" customHeight="1">
      <c r="A95" s="12"/>
      <c r="B95" s="33"/>
      <c r="C95" s="33"/>
      <c r="E95" s="95"/>
      <c r="F95" s="60"/>
      <c r="G95" s="60"/>
      <c r="H95" s="60"/>
      <c r="I95" s="60"/>
      <c r="J95" s="60"/>
      <c r="K95" s="60"/>
      <c r="L95" s="60"/>
      <c r="M95" s="60"/>
      <c r="N95" s="91"/>
      <c r="O95" s="91"/>
      <c r="P95" s="91"/>
      <c r="Q95" s="91"/>
      <c r="R95" s="91"/>
      <c r="S95" s="116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H95" s="270"/>
    </row>
    <row r="96" spans="1:34" ht="17.25" customHeight="1">
      <c r="A96" s="12"/>
      <c r="B96" s="33"/>
      <c r="C96" s="33"/>
      <c r="E96" s="95"/>
      <c r="F96" s="66" t="s">
        <v>39</v>
      </c>
      <c r="G96" s="66"/>
      <c r="H96" s="66"/>
      <c r="I96" s="66"/>
      <c r="J96" s="132">
        <f>N101</f>
        <v>252914</v>
      </c>
      <c r="K96" s="132"/>
      <c r="L96" s="132"/>
      <c r="M96" s="132"/>
      <c r="N96" s="132"/>
      <c r="O96" s="66"/>
      <c r="P96" s="66"/>
      <c r="Q96" s="66"/>
      <c r="R96" s="66"/>
      <c r="S96" s="66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H96" s="270"/>
    </row>
    <row r="97" spans="1:35" ht="17.25" customHeight="1">
      <c r="A97" s="12"/>
      <c r="B97" s="33"/>
      <c r="C97" s="33"/>
      <c r="E97" s="95"/>
      <c r="F97" s="40" t="s">
        <v>29</v>
      </c>
      <c r="G97" s="40"/>
      <c r="H97" s="40"/>
      <c r="I97" s="40"/>
      <c r="J97" s="40"/>
      <c r="K97" s="40"/>
      <c r="L97" s="40"/>
      <c r="M97" s="40"/>
      <c r="N97" s="40" t="s">
        <v>31</v>
      </c>
      <c r="O97" s="40"/>
      <c r="P97" s="40"/>
      <c r="Q97" s="40"/>
      <c r="R97" s="40"/>
      <c r="S97" s="40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H97" s="270"/>
    </row>
    <row r="98" spans="1:35" ht="17.25" customHeight="1">
      <c r="A98" s="12"/>
      <c r="B98" s="33"/>
      <c r="C98" s="33"/>
      <c r="E98" s="95"/>
      <c r="F98" s="111" t="s">
        <v>57</v>
      </c>
      <c r="G98" s="120"/>
      <c r="H98" s="120"/>
      <c r="I98" s="120"/>
      <c r="J98" s="120"/>
      <c r="K98" s="120"/>
      <c r="L98" s="120"/>
      <c r="M98" s="149"/>
      <c r="N98" s="152">
        <v>267888</v>
      </c>
      <c r="O98" s="162"/>
      <c r="P98" s="162"/>
      <c r="Q98" s="162"/>
      <c r="R98" s="162"/>
      <c r="S98" s="191" t="s">
        <v>34</v>
      </c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H98" s="270"/>
    </row>
    <row r="99" spans="1:35" ht="17.25" customHeight="1">
      <c r="A99" s="12"/>
      <c r="B99" s="33"/>
      <c r="C99" s="33"/>
      <c r="E99" s="95"/>
      <c r="F99" s="111" t="s">
        <v>66</v>
      </c>
      <c r="G99" s="120"/>
      <c r="H99" s="120"/>
      <c r="I99" s="120"/>
      <c r="J99" s="120"/>
      <c r="K99" s="120"/>
      <c r="L99" s="120"/>
      <c r="M99" s="149"/>
      <c r="N99" s="151">
        <v>249689</v>
      </c>
      <c r="O99" s="161"/>
      <c r="P99" s="161"/>
      <c r="Q99" s="161"/>
      <c r="R99" s="161"/>
      <c r="S99" s="190" t="s">
        <v>30</v>
      </c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H99" s="270"/>
    </row>
    <row r="100" spans="1:35" ht="17.25" customHeight="1">
      <c r="A100" s="12"/>
      <c r="B100" s="33"/>
      <c r="C100" s="33"/>
      <c r="E100" s="95"/>
      <c r="F100" s="111" t="s">
        <v>68</v>
      </c>
      <c r="G100" s="120"/>
      <c r="H100" s="120"/>
      <c r="I100" s="120"/>
      <c r="J100" s="120"/>
      <c r="K100" s="120"/>
      <c r="L100" s="120"/>
      <c r="M100" s="149"/>
      <c r="N100" s="151">
        <v>241164</v>
      </c>
      <c r="O100" s="161"/>
      <c r="P100" s="161"/>
      <c r="Q100" s="161"/>
      <c r="R100" s="161"/>
      <c r="S100" s="190" t="s">
        <v>30</v>
      </c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H100" s="270"/>
    </row>
    <row r="101" spans="1:35" ht="17.25" customHeight="1">
      <c r="A101" s="12"/>
      <c r="B101" s="33"/>
      <c r="C101" s="33"/>
      <c r="E101" s="95"/>
      <c r="F101" s="112" t="s">
        <v>16</v>
      </c>
      <c r="G101" s="121"/>
      <c r="H101" s="121"/>
      <c r="I101" s="121"/>
      <c r="J101" s="121"/>
      <c r="K101" s="121"/>
      <c r="L101" s="121"/>
      <c r="M101" s="150"/>
      <c r="N101" s="155">
        <f>ROUND((N100+N98+N99)/3,0)</f>
        <v>252914</v>
      </c>
      <c r="O101" s="163"/>
      <c r="P101" s="163"/>
      <c r="Q101" s="163"/>
      <c r="R101" s="163"/>
      <c r="S101" s="192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H101" s="270"/>
    </row>
    <row r="102" spans="1:35" ht="17.25" customHeight="1">
      <c r="A102" s="12"/>
      <c r="B102" s="33"/>
      <c r="C102" s="33"/>
      <c r="E102" s="95"/>
      <c r="F102" s="109"/>
      <c r="G102" s="109"/>
      <c r="H102" s="109"/>
      <c r="I102" s="109"/>
      <c r="J102" s="109"/>
      <c r="K102" s="109"/>
      <c r="L102" s="109"/>
      <c r="M102" s="109"/>
      <c r="N102" s="70"/>
      <c r="O102" s="70"/>
      <c r="P102" s="70"/>
      <c r="Q102" s="70"/>
      <c r="R102" s="70"/>
      <c r="S102" s="193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H102" s="270"/>
    </row>
    <row r="103" spans="1:35" ht="17.25" customHeight="1">
      <c r="A103" s="12"/>
      <c r="B103" s="33"/>
      <c r="C103" s="33"/>
      <c r="D103" s="1" t="s">
        <v>110</v>
      </c>
      <c r="E103" s="95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276"/>
    </row>
    <row r="104" spans="1:35" ht="17.25" customHeight="1">
      <c r="A104" s="12"/>
      <c r="B104" s="33"/>
      <c r="C104" s="33"/>
      <c r="E104" s="95"/>
      <c r="F104" s="66" t="s">
        <v>41</v>
      </c>
      <c r="G104" s="66"/>
      <c r="H104" s="66"/>
      <c r="I104" s="66"/>
      <c r="J104" s="66"/>
      <c r="K104" s="66"/>
      <c r="L104" s="66"/>
      <c r="M104" s="66"/>
      <c r="N104" s="66"/>
      <c r="O104" s="66"/>
      <c r="P104" s="145">
        <f>N109</f>
        <v>70400</v>
      </c>
      <c r="Q104" s="145"/>
      <c r="R104" s="145"/>
      <c r="S104" s="145"/>
      <c r="T104" s="145"/>
      <c r="U104" s="145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276"/>
    </row>
    <row r="105" spans="1:35" ht="17.25" customHeight="1">
      <c r="A105" s="12"/>
      <c r="B105" s="33"/>
      <c r="C105" s="33"/>
      <c r="E105" s="95"/>
      <c r="F105" s="40" t="s">
        <v>29</v>
      </c>
      <c r="G105" s="40"/>
      <c r="H105" s="40"/>
      <c r="I105" s="40"/>
      <c r="J105" s="40"/>
      <c r="K105" s="40"/>
      <c r="L105" s="40"/>
      <c r="M105" s="40"/>
      <c r="N105" s="40" t="s">
        <v>31</v>
      </c>
      <c r="O105" s="40"/>
      <c r="P105" s="40"/>
      <c r="Q105" s="40"/>
      <c r="R105" s="40"/>
      <c r="S105" s="40"/>
      <c r="T105" s="6" t="s">
        <v>32</v>
      </c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262"/>
      <c r="AH105" s="60"/>
      <c r="AI105" s="276"/>
    </row>
    <row r="106" spans="1:35" ht="17.25" customHeight="1">
      <c r="A106" s="12"/>
      <c r="B106" s="33"/>
      <c r="C106" s="33"/>
      <c r="E106" s="95"/>
      <c r="F106" s="96" t="s">
        <v>57</v>
      </c>
      <c r="G106" s="96"/>
      <c r="H106" s="96"/>
      <c r="I106" s="96"/>
      <c r="J106" s="96"/>
      <c r="K106" s="96"/>
      <c r="L106" s="96"/>
      <c r="M106" s="96"/>
      <c r="N106" s="152">
        <v>145750</v>
      </c>
      <c r="O106" s="162"/>
      <c r="P106" s="162"/>
      <c r="Q106" s="162"/>
      <c r="R106" s="162"/>
      <c r="S106" s="191" t="s">
        <v>22</v>
      </c>
      <c r="T106" s="216" t="s">
        <v>109</v>
      </c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69"/>
      <c r="AH106" s="66"/>
      <c r="AI106" s="276"/>
    </row>
    <row r="107" spans="1:35" ht="17.25" customHeight="1">
      <c r="A107" s="12"/>
      <c r="B107" s="33"/>
      <c r="C107" s="33"/>
      <c r="E107" s="95"/>
      <c r="F107" s="96" t="s">
        <v>66</v>
      </c>
      <c r="G107" s="96"/>
      <c r="H107" s="96"/>
      <c r="I107" s="96"/>
      <c r="J107" s="96"/>
      <c r="K107" s="96"/>
      <c r="L107" s="96"/>
      <c r="M107" s="96"/>
      <c r="N107" s="152">
        <v>40150</v>
      </c>
      <c r="O107" s="162"/>
      <c r="P107" s="162"/>
      <c r="Q107" s="162"/>
      <c r="R107" s="162"/>
      <c r="S107" s="191" t="s">
        <v>34</v>
      </c>
      <c r="T107" s="216" t="s">
        <v>1</v>
      </c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69"/>
      <c r="AH107" s="66"/>
      <c r="AI107" s="276"/>
    </row>
    <row r="108" spans="1:35" ht="17.25" customHeight="1">
      <c r="A108" s="12"/>
      <c r="B108" s="33"/>
      <c r="C108" s="33"/>
      <c r="E108" s="95"/>
      <c r="F108" s="96" t="s">
        <v>68</v>
      </c>
      <c r="G108" s="96"/>
      <c r="H108" s="96"/>
      <c r="I108" s="96"/>
      <c r="J108" s="96"/>
      <c r="K108" s="96"/>
      <c r="L108" s="96"/>
      <c r="M108" s="96"/>
      <c r="N108" s="152">
        <v>25300</v>
      </c>
      <c r="O108" s="162"/>
      <c r="P108" s="162"/>
      <c r="Q108" s="162"/>
      <c r="R108" s="162"/>
      <c r="S108" s="191" t="s">
        <v>30</v>
      </c>
      <c r="T108" s="216" t="s">
        <v>1</v>
      </c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69"/>
      <c r="AH108" s="66"/>
      <c r="AI108" s="276"/>
    </row>
    <row r="109" spans="1:35" ht="17.25" customHeight="1">
      <c r="A109" s="12"/>
      <c r="B109" s="33"/>
      <c r="C109" s="33"/>
      <c r="E109" s="95"/>
      <c r="F109" s="47" t="s">
        <v>16</v>
      </c>
      <c r="G109" s="113"/>
      <c r="H109" s="113"/>
      <c r="I109" s="113"/>
      <c r="J109" s="113"/>
      <c r="K109" s="113"/>
      <c r="L109" s="113"/>
      <c r="M109" s="142"/>
      <c r="N109" s="155">
        <f>ROUND((N108+N106+N107)/3,0)</f>
        <v>70400</v>
      </c>
      <c r="O109" s="163"/>
      <c r="P109" s="163"/>
      <c r="Q109" s="163"/>
      <c r="R109" s="163"/>
      <c r="S109" s="192"/>
      <c r="T109" s="211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00"/>
      <c r="AH109" s="116"/>
      <c r="AI109" s="276"/>
    </row>
    <row r="110" spans="1:35" ht="17.25" customHeight="1">
      <c r="A110" s="12"/>
      <c r="B110" s="33"/>
      <c r="C110" s="33"/>
      <c r="E110" s="95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91"/>
      <c r="W110" s="91"/>
      <c r="X110" s="91"/>
      <c r="Y110" s="91"/>
      <c r="Z110" s="91"/>
      <c r="AA110" s="91"/>
      <c r="AB110" s="66"/>
      <c r="AC110" s="66"/>
      <c r="AD110" s="66"/>
      <c r="AE110" s="66"/>
      <c r="AF110" s="66"/>
      <c r="AG110" s="66"/>
      <c r="AH110" s="66"/>
      <c r="AI110" s="276"/>
    </row>
    <row r="111" spans="1:35" ht="17.25" customHeight="1">
      <c r="A111" s="12"/>
      <c r="B111" s="33"/>
      <c r="C111" s="33"/>
      <c r="F111" s="67" t="s">
        <v>47</v>
      </c>
      <c r="G111" s="67"/>
      <c r="H111" s="67"/>
      <c r="I111" s="124"/>
      <c r="J111" s="67"/>
      <c r="K111" s="138">
        <f>F55+F63+F72+F80+P104</f>
        <v>2119154</v>
      </c>
      <c r="L111" s="138"/>
      <c r="M111" s="138"/>
      <c r="N111" s="138"/>
      <c r="O111" s="138"/>
      <c r="P111" s="138"/>
      <c r="Q111" s="67"/>
      <c r="R111" s="67"/>
      <c r="V111" s="70"/>
      <c r="W111" s="70"/>
      <c r="X111" s="70"/>
      <c r="Y111" s="70"/>
      <c r="Z111" s="70"/>
      <c r="AA111" s="70"/>
      <c r="AI111" s="276"/>
    </row>
    <row r="112" spans="1:35" ht="17.25" customHeight="1">
      <c r="A112" s="12"/>
      <c r="B112" s="33"/>
      <c r="C112" s="33"/>
      <c r="I112" s="123"/>
      <c r="K112" s="70"/>
      <c r="L112" s="70"/>
      <c r="M112" s="70"/>
      <c r="N112" s="70"/>
      <c r="O112" s="70"/>
      <c r="P112" s="70"/>
      <c r="V112" s="70"/>
      <c r="W112" s="70"/>
      <c r="X112" s="70"/>
      <c r="Y112" s="70"/>
      <c r="Z112" s="70"/>
      <c r="AA112" s="70"/>
      <c r="AH112" s="266"/>
    </row>
    <row r="113" spans="1:35" ht="17.25" customHeight="1">
      <c r="A113" s="11"/>
      <c r="B113" s="34"/>
      <c r="C113" s="34"/>
      <c r="D113" s="65"/>
      <c r="E113" s="65"/>
      <c r="F113" s="65"/>
      <c r="G113" s="65"/>
      <c r="H113" s="65"/>
      <c r="I113" s="122"/>
      <c r="J113" s="65"/>
      <c r="K113" s="139"/>
      <c r="L113" s="139"/>
      <c r="M113" s="139"/>
      <c r="N113" s="139"/>
      <c r="O113" s="139"/>
      <c r="P113" s="139"/>
      <c r="Q113" s="65"/>
      <c r="R113" s="65"/>
      <c r="S113" s="65"/>
      <c r="T113" s="65"/>
      <c r="U113" s="65"/>
      <c r="V113" s="139"/>
      <c r="W113" s="139"/>
      <c r="X113" s="139"/>
      <c r="Y113" s="139"/>
      <c r="Z113" s="139"/>
      <c r="AA113" s="139"/>
      <c r="AB113" s="65"/>
      <c r="AC113" s="65"/>
      <c r="AD113" s="65"/>
      <c r="AE113" s="65"/>
      <c r="AF113" s="65"/>
      <c r="AG113" s="65"/>
      <c r="AH113" s="274"/>
      <c r="AI113" s="275"/>
    </row>
    <row r="114" spans="1:35" ht="17.25" customHeight="1">
      <c r="A114" s="12" t="s">
        <v>9</v>
      </c>
      <c r="B114" s="28"/>
      <c r="C114" s="29">
        <f>ROUNDUP(J145,-3)/1000</f>
        <v>552</v>
      </c>
      <c r="D114" s="12" t="s">
        <v>19</v>
      </c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116"/>
      <c r="Q114" s="116"/>
      <c r="R114" s="116"/>
      <c r="S114" s="116"/>
      <c r="T114" s="91"/>
      <c r="U114" s="206"/>
      <c r="V114" s="206"/>
      <c r="W114" s="206"/>
      <c r="X114" s="91"/>
      <c r="Y114" s="116"/>
      <c r="Z114" s="116"/>
      <c r="AA114" s="116"/>
      <c r="AB114" s="116"/>
      <c r="AC114" s="116"/>
      <c r="AD114" s="66"/>
      <c r="AE114" s="66"/>
      <c r="AF114" s="66"/>
      <c r="AG114" s="66"/>
      <c r="AH114" s="270"/>
      <c r="AI114" s="277"/>
    </row>
    <row r="115" spans="1:35" ht="17.25" customHeight="1">
      <c r="A115" s="12"/>
      <c r="B115" s="35"/>
      <c r="C115" s="35"/>
      <c r="E115" s="91">
        <f>M117+M124+N136</f>
        <v>411005</v>
      </c>
      <c r="F115" s="91"/>
      <c r="G115" s="91"/>
      <c r="H115" s="91"/>
      <c r="I115" s="91"/>
      <c r="J115" s="66"/>
      <c r="K115" s="66"/>
      <c r="L115" s="66"/>
      <c r="M115" s="66"/>
      <c r="N115" s="66"/>
      <c r="O115" s="66"/>
      <c r="P115" s="116"/>
      <c r="Q115" s="116"/>
      <c r="R115" s="116"/>
      <c r="Y115" s="5"/>
      <c r="Z115" s="5"/>
      <c r="AG115" s="66"/>
      <c r="AH115" s="270"/>
    </row>
    <row r="116" spans="1:35" ht="17.25" customHeight="1">
      <c r="A116" s="12"/>
      <c r="B116" s="35"/>
      <c r="C116" s="35"/>
      <c r="E116" s="66" t="s">
        <v>36</v>
      </c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116"/>
      <c r="Q116" s="116"/>
      <c r="R116" s="116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6"/>
      <c r="AH116" s="270"/>
    </row>
    <row r="117" spans="1:35" ht="17.25" customHeight="1">
      <c r="A117" s="12"/>
      <c r="B117" s="35"/>
      <c r="C117" s="35"/>
      <c r="E117" s="66" t="s">
        <v>111</v>
      </c>
      <c r="F117" s="66"/>
      <c r="G117" s="66"/>
      <c r="H117" s="66"/>
      <c r="I117" s="129"/>
      <c r="J117" s="129"/>
      <c r="K117" s="129"/>
      <c r="L117" s="129"/>
      <c r="M117" s="91">
        <f>M122+M129+M136</f>
        <v>350843</v>
      </c>
      <c r="N117" s="91"/>
      <c r="O117" s="91"/>
      <c r="P117" s="91"/>
      <c r="Q117" s="91"/>
      <c r="R117" s="6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66"/>
      <c r="AH117" s="270"/>
    </row>
    <row r="118" spans="1:35" ht="17.25" customHeight="1">
      <c r="A118" s="12"/>
      <c r="B118" s="35"/>
      <c r="C118" s="35"/>
      <c r="E118" s="40" t="s">
        <v>29</v>
      </c>
      <c r="F118" s="40"/>
      <c r="G118" s="40"/>
      <c r="H118" s="40"/>
      <c r="I118" s="40"/>
      <c r="J118" s="40"/>
      <c r="K118" s="40"/>
      <c r="L118" s="40"/>
      <c r="M118" s="40" t="s">
        <v>31</v>
      </c>
      <c r="N118" s="40"/>
      <c r="O118" s="40"/>
      <c r="P118" s="40"/>
      <c r="Q118" s="40"/>
      <c r="R118" s="40"/>
      <c r="S118" s="116"/>
      <c r="T118" s="110"/>
      <c r="U118" s="110"/>
      <c r="V118" s="110"/>
      <c r="W118" s="110"/>
      <c r="X118" s="206"/>
      <c r="Y118" s="205"/>
      <c r="Z118" s="205"/>
      <c r="AA118" s="205"/>
      <c r="AB118" s="116"/>
      <c r="AC118" s="116"/>
      <c r="AD118" s="205"/>
      <c r="AE118" s="205"/>
      <c r="AF118" s="205"/>
      <c r="AG118" s="66"/>
      <c r="AH118" s="270"/>
    </row>
    <row r="119" spans="1:35" ht="17.25" customHeight="1">
      <c r="A119" s="12"/>
      <c r="B119" s="35"/>
      <c r="C119" s="35"/>
      <c r="E119" s="96" t="s">
        <v>57</v>
      </c>
      <c r="F119" s="96"/>
      <c r="G119" s="96"/>
      <c r="H119" s="96"/>
      <c r="I119" s="96"/>
      <c r="J119" s="96"/>
      <c r="K119" s="96"/>
      <c r="L119" s="96"/>
      <c r="M119" s="151">
        <v>186713</v>
      </c>
      <c r="N119" s="161"/>
      <c r="O119" s="161"/>
      <c r="P119" s="161"/>
      <c r="Q119" s="161"/>
      <c r="R119" s="190" t="s">
        <v>22</v>
      </c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66"/>
      <c r="AH119" s="270"/>
    </row>
    <row r="120" spans="1:35" ht="17.25" customHeight="1">
      <c r="A120" s="12"/>
      <c r="B120" s="35"/>
      <c r="C120" s="35"/>
      <c r="E120" s="96" t="s">
        <v>66</v>
      </c>
      <c r="F120" s="96"/>
      <c r="G120" s="96"/>
      <c r="H120" s="96"/>
      <c r="I120" s="96"/>
      <c r="J120" s="96"/>
      <c r="K120" s="96"/>
      <c r="L120" s="96"/>
      <c r="M120" s="152">
        <v>215261</v>
      </c>
      <c r="N120" s="162"/>
      <c r="O120" s="162"/>
      <c r="P120" s="162"/>
      <c r="Q120" s="162"/>
      <c r="R120" s="190" t="s">
        <v>34</v>
      </c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H120" s="270"/>
    </row>
    <row r="121" spans="1:35" ht="17.25" customHeight="1">
      <c r="A121" s="12"/>
      <c r="B121" s="35"/>
      <c r="C121" s="35"/>
      <c r="E121" s="96" t="s">
        <v>68</v>
      </c>
      <c r="F121" s="96"/>
      <c r="G121" s="96"/>
      <c r="H121" s="96"/>
      <c r="I121" s="96"/>
      <c r="J121" s="96"/>
      <c r="K121" s="96"/>
      <c r="L121" s="96"/>
      <c r="M121" s="152">
        <v>145022</v>
      </c>
      <c r="N121" s="162"/>
      <c r="O121" s="162"/>
      <c r="P121" s="162"/>
      <c r="Q121" s="162"/>
      <c r="R121" s="190" t="s">
        <v>30</v>
      </c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H121" s="270"/>
    </row>
    <row r="122" spans="1:35" ht="17.25" customHeight="1">
      <c r="A122" s="12"/>
      <c r="B122" s="35"/>
      <c r="C122" s="35"/>
      <c r="E122" s="97" t="s">
        <v>73</v>
      </c>
      <c r="F122" s="97"/>
      <c r="G122" s="97"/>
      <c r="H122" s="97"/>
      <c r="I122" s="97"/>
      <c r="J122" s="97"/>
      <c r="K122" s="97"/>
      <c r="L122" s="97"/>
      <c r="M122" s="152">
        <f>ROUND((M119+M120+M121)/3,0)</f>
        <v>182332</v>
      </c>
      <c r="N122" s="162"/>
      <c r="O122" s="162"/>
      <c r="P122" s="162"/>
      <c r="Q122" s="162"/>
      <c r="R122" s="191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H122" s="270"/>
    </row>
    <row r="123" spans="1:35" ht="17.25" customHeight="1">
      <c r="A123" s="12"/>
      <c r="B123" s="35"/>
      <c r="C123" s="35"/>
      <c r="E123" s="95"/>
      <c r="F123" s="95"/>
      <c r="G123" s="95"/>
      <c r="H123" s="95"/>
      <c r="I123" s="95"/>
      <c r="J123" s="95"/>
      <c r="K123" s="95"/>
      <c r="L123" s="95"/>
      <c r="M123" s="153"/>
      <c r="N123" s="153"/>
      <c r="O123" s="153"/>
      <c r="P123" s="153"/>
      <c r="Q123" s="15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H123" s="270"/>
    </row>
    <row r="124" spans="1:35" ht="17.25" customHeight="1">
      <c r="A124" s="12"/>
      <c r="B124" s="35"/>
      <c r="C124" s="35"/>
      <c r="E124" s="66" t="s">
        <v>38</v>
      </c>
      <c r="F124" s="66"/>
      <c r="G124" s="66"/>
      <c r="H124" s="66"/>
      <c r="I124" s="129"/>
      <c r="J124" s="129"/>
      <c r="K124" s="129"/>
      <c r="L124" s="129"/>
      <c r="M124" s="91">
        <f>M129</f>
        <v>60162</v>
      </c>
      <c r="N124" s="91"/>
      <c r="O124" s="91"/>
      <c r="P124" s="91"/>
      <c r="Q124" s="91"/>
      <c r="R124" s="66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H124" s="270"/>
    </row>
    <row r="125" spans="1:35" ht="17.25" customHeight="1">
      <c r="A125" s="12"/>
      <c r="B125" s="35"/>
      <c r="C125" s="35"/>
      <c r="E125" s="40" t="s">
        <v>29</v>
      </c>
      <c r="F125" s="40"/>
      <c r="G125" s="40"/>
      <c r="H125" s="40"/>
      <c r="I125" s="40"/>
      <c r="J125" s="40"/>
      <c r="K125" s="40"/>
      <c r="L125" s="40"/>
      <c r="M125" s="154" t="s">
        <v>31</v>
      </c>
      <c r="N125" s="154"/>
      <c r="O125" s="154"/>
      <c r="P125" s="154"/>
      <c r="Q125" s="154"/>
      <c r="R125" s="154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H125" s="270"/>
    </row>
    <row r="126" spans="1:35" ht="17.25" customHeight="1">
      <c r="A126" s="12"/>
      <c r="B126" s="35"/>
      <c r="C126" s="35"/>
      <c r="E126" s="96" t="s">
        <v>57</v>
      </c>
      <c r="F126" s="96"/>
      <c r="G126" s="96"/>
      <c r="H126" s="96"/>
      <c r="I126" s="96"/>
      <c r="J126" s="96"/>
      <c r="K126" s="96"/>
      <c r="L126" s="96"/>
      <c r="M126" s="152">
        <v>66599</v>
      </c>
      <c r="N126" s="162"/>
      <c r="O126" s="162"/>
      <c r="P126" s="162"/>
      <c r="Q126" s="162"/>
      <c r="R126" s="191" t="s">
        <v>22</v>
      </c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H126" s="270"/>
    </row>
    <row r="127" spans="1:35" ht="17.25" customHeight="1">
      <c r="A127" s="12"/>
      <c r="B127" s="35"/>
      <c r="C127" s="35"/>
      <c r="E127" s="96" t="s">
        <v>66</v>
      </c>
      <c r="F127" s="96"/>
      <c r="G127" s="96"/>
      <c r="H127" s="96"/>
      <c r="I127" s="96"/>
      <c r="J127" s="96"/>
      <c r="K127" s="96"/>
      <c r="L127" s="96"/>
      <c r="M127" s="152">
        <v>69936</v>
      </c>
      <c r="N127" s="162"/>
      <c r="O127" s="162"/>
      <c r="P127" s="162"/>
      <c r="Q127" s="162"/>
      <c r="R127" s="191" t="s">
        <v>34</v>
      </c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H127" s="270"/>
    </row>
    <row r="128" spans="1:35" ht="17.25" customHeight="1">
      <c r="A128" s="12"/>
      <c r="B128" s="35"/>
      <c r="C128" s="35"/>
      <c r="E128" s="96" t="s">
        <v>68</v>
      </c>
      <c r="F128" s="96"/>
      <c r="G128" s="96"/>
      <c r="H128" s="96"/>
      <c r="I128" s="96"/>
      <c r="J128" s="96"/>
      <c r="K128" s="96"/>
      <c r="L128" s="96"/>
      <c r="M128" s="152">
        <v>43950</v>
      </c>
      <c r="N128" s="162"/>
      <c r="O128" s="162"/>
      <c r="P128" s="162"/>
      <c r="Q128" s="162"/>
      <c r="R128" s="191" t="s">
        <v>30</v>
      </c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H128" s="270"/>
    </row>
    <row r="129" spans="1:34" ht="17.25" customHeight="1">
      <c r="A129" s="12"/>
      <c r="B129" s="35"/>
      <c r="C129" s="35"/>
      <c r="E129" s="47" t="s">
        <v>16</v>
      </c>
      <c r="F129" s="113"/>
      <c r="G129" s="113"/>
      <c r="H129" s="113"/>
      <c r="I129" s="113"/>
      <c r="J129" s="113"/>
      <c r="K129" s="113"/>
      <c r="L129" s="142"/>
      <c r="M129" s="155">
        <f>ROUND((M128+M126+M127)/3,0)</f>
        <v>60162</v>
      </c>
      <c r="N129" s="163"/>
      <c r="O129" s="163"/>
      <c r="P129" s="163"/>
      <c r="Q129" s="163"/>
      <c r="R129" s="192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H129" s="270"/>
    </row>
    <row r="130" spans="1:34" ht="17.25" customHeight="1">
      <c r="A130" s="12"/>
      <c r="B130" s="35"/>
      <c r="C130" s="35"/>
      <c r="E130" s="95"/>
      <c r="F130" s="95"/>
      <c r="G130" s="95"/>
      <c r="H130" s="95"/>
      <c r="I130" s="95"/>
      <c r="J130" s="95"/>
      <c r="K130" s="95"/>
      <c r="L130" s="95"/>
      <c r="M130" s="153"/>
      <c r="N130" s="153"/>
      <c r="O130" s="153"/>
      <c r="P130" s="153"/>
      <c r="Q130" s="153"/>
      <c r="R130" s="19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H130" s="270"/>
    </row>
    <row r="131" spans="1:34" ht="17.25" customHeight="1">
      <c r="A131" s="12"/>
      <c r="B131" s="35"/>
      <c r="C131" s="35"/>
      <c r="E131" s="66" t="s">
        <v>113</v>
      </c>
      <c r="F131" s="66"/>
      <c r="G131" s="66"/>
      <c r="H131" s="66"/>
      <c r="I131" s="129"/>
      <c r="J131" s="129"/>
      <c r="K131" s="129"/>
      <c r="L131" s="129"/>
      <c r="M131" s="129"/>
      <c r="N131" s="91">
        <f>M136</f>
        <v>108349</v>
      </c>
      <c r="O131" s="91"/>
      <c r="P131" s="91"/>
      <c r="Q131" s="91"/>
      <c r="R131" s="91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H131" s="270"/>
    </row>
    <row r="132" spans="1:34" ht="17.25" customHeight="1">
      <c r="A132" s="12"/>
      <c r="B132" s="35"/>
      <c r="C132" s="35"/>
      <c r="E132" s="40" t="s">
        <v>29</v>
      </c>
      <c r="F132" s="40"/>
      <c r="G132" s="40"/>
      <c r="H132" s="40"/>
      <c r="I132" s="40"/>
      <c r="J132" s="40"/>
      <c r="K132" s="40"/>
      <c r="L132" s="40"/>
      <c r="M132" s="40" t="s">
        <v>31</v>
      </c>
      <c r="N132" s="40"/>
      <c r="O132" s="40"/>
      <c r="P132" s="40"/>
      <c r="Q132" s="40"/>
      <c r="R132" s="40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H132" s="270"/>
    </row>
    <row r="133" spans="1:34" ht="17.25" customHeight="1">
      <c r="A133" s="12"/>
      <c r="B133" s="35"/>
      <c r="C133" s="35"/>
      <c r="E133" s="96" t="s">
        <v>57</v>
      </c>
      <c r="F133" s="96"/>
      <c r="G133" s="96"/>
      <c r="H133" s="96"/>
      <c r="I133" s="96"/>
      <c r="J133" s="96"/>
      <c r="K133" s="96"/>
      <c r="L133" s="96"/>
      <c r="M133" s="151">
        <v>88474</v>
      </c>
      <c r="N133" s="161"/>
      <c r="O133" s="161"/>
      <c r="P133" s="161"/>
      <c r="Q133" s="161"/>
      <c r="R133" s="191" t="s">
        <v>22</v>
      </c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H133" s="270"/>
    </row>
    <row r="134" spans="1:34" ht="17.25" customHeight="1">
      <c r="A134" s="12"/>
      <c r="B134" s="35"/>
      <c r="C134" s="35"/>
      <c r="E134" s="96" t="s">
        <v>66</v>
      </c>
      <c r="F134" s="96"/>
      <c r="G134" s="96"/>
      <c r="H134" s="96"/>
      <c r="I134" s="96"/>
      <c r="J134" s="96"/>
      <c r="K134" s="96"/>
      <c r="L134" s="96"/>
      <c r="M134" s="152">
        <v>137315</v>
      </c>
      <c r="N134" s="162"/>
      <c r="O134" s="162"/>
      <c r="P134" s="162"/>
      <c r="Q134" s="162"/>
      <c r="R134" s="190" t="s">
        <v>34</v>
      </c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H134" s="270"/>
    </row>
    <row r="135" spans="1:34" ht="17.25" customHeight="1">
      <c r="A135" s="12"/>
      <c r="B135" s="35"/>
      <c r="C135" s="35"/>
      <c r="E135" s="96" t="s">
        <v>68</v>
      </c>
      <c r="F135" s="96"/>
      <c r="G135" s="96"/>
      <c r="H135" s="96"/>
      <c r="I135" s="96"/>
      <c r="J135" s="96"/>
      <c r="K135" s="96"/>
      <c r="L135" s="96"/>
      <c r="M135" s="151">
        <v>99257</v>
      </c>
      <c r="N135" s="161"/>
      <c r="O135" s="161"/>
      <c r="P135" s="161"/>
      <c r="Q135" s="161"/>
      <c r="R135" s="191" t="s">
        <v>30</v>
      </c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H135" s="270"/>
    </row>
    <row r="136" spans="1:34" ht="17.25" customHeight="1">
      <c r="A136" s="12"/>
      <c r="B136" s="35"/>
      <c r="C136" s="35"/>
      <c r="E136" s="47" t="s">
        <v>16</v>
      </c>
      <c r="F136" s="113"/>
      <c r="G136" s="113"/>
      <c r="H136" s="113"/>
      <c r="I136" s="113"/>
      <c r="J136" s="113"/>
      <c r="K136" s="113"/>
      <c r="L136" s="142"/>
      <c r="M136" s="155">
        <f>ROUND((M135+M133+M134)/3,0)</f>
        <v>108349</v>
      </c>
      <c r="N136" s="163"/>
      <c r="O136" s="163"/>
      <c r="P136" s="163"/>
      <c r="Q136" s="163"/>
      <c r="R136" s="192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H136" s="270"/>
    </row>
    <row r="137" spans="1:34" ht="18.75" customHeight="1">
      <c r="A137" s="12"/>
      <c r="B137" s="35"/>
      <c r="C137" s="35"/>
      <c r="E137" s="5"/>
      <c r="F137" s="5"/>
      <c r="G137" s="5"/>
      <c r="H137" s="5"/>
      <c r="I137" s="5"/>
      <c r="J137" s="70"/>
      <c r="K137" s="70"/>
      <c r="L137" s="70"/>
      <c r="M137" s="70"/>
      <c r="N137" s="70"/>
      <c r="P137" s="5"/>
      <c r="Q137" s="5"/>
      <c r="R137" s="5"/>
      <c r="S137" s="5"/>
      <c r="T137" s="5"/>
      <c r="U137" s="5"/>
      <c r="V137" s="5"/>
      <c r="W137" s="70"/>
      <c r="X137" s="70"/>
      <c r="Y137" s="70"/>
      <c r="Z137" s="70"/>
      <c r="AA137" s="70"/>
      <c r="AG137" s="66"/>
      <c r="AH137" s="270"/>
    </row>
    <row r="138" spans="1:34" ht="18.75" customHeight="1">
      <c r="A138" s="12"/>
      <c r="B138" s="35"/>
      <c r="C138" s="35"/>
      <c r="D138" s="1" t="s">
        <v>50</v>
      </c>
      <c r="E138" s="5"/>
      <c r="F138" s="5"/>
      <c r="G138" s="5"/>
      <c r="H138" s="5"/>
      <c r="I138" s="5"/>
      <c r="J138" s="70"/>
      <c r="K138" s="70"/>
      <c r="L138" s="70"/>
      <c r="M138" s="70"/>
      <c r="N138" s="70"/>
      <c r="P138" s="5"/>
      <c r="Q138" s="5"/>
      <c r="R138" s="5"/>
      <c r="S138" s="5"/>
      <c r="T138" s="5"/>
      <c r="U138" s="5"/>
      <c r="V138" s="5"/>
      <c r="W138" s="70"/>
      <c r="X138" s="70"/>
      <c r="Y138" s="70"/>
      <c r="Z138" s="70"/>
      <c r="AA138" s="70"/>
      <c r="AH138" s="270"/>
    </row>
    <row r="139" spans="1:34" ht="18.75" customHeight="1">
      <c r="A139" s="12"/>
      <c r="B139" s="35"/>
      <c r="C139" s="35"/>
      <c r="E139" s="66" t="s">
        <v>114</v>
      </c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116"/>
      <c r="S139" s="66"/>
      <c r="T139" s="161">
        <v>19000</v>
      </c>
      <c r="U139" s="161"/>
      <c r="V139" s="161"/>
      <c r="W139" s="161"/>
      <c r="X139" s="161"/>
      <c r="Y139" s="66"/>
      <c r="Z139" s="66" t="s">
        <v>116</v>
      </c>
      <c r="AA139" s="66"/>
      <c r="AB139" s="66"/>
      <c r="AC139" s="66"/>
      <c r="AH139" s="270"/>
    </row>
    <row r="140" spans="1:34" ht="18.75" customHeight="1">
      <c r="A140" s="12"/>
      <c r="B140" s="35"/>
      <c r="C140" s="35"/>
      <c r="E140" s="66" t="s">
        <v>115</v>
      </c>
      <c r="F140" s="66"/>
      <c r="G140" s="66"/>
      <c r="H140" s="66"/>
      <c r="I140" s="66"/>
      <c r="J140" s="66"/>
      <c r="K140" s="66"/>
      <c r="L140" s="66"/>
      <c r="M140" s="66"/>
      <c r="N140" s="66"/>
      <c r="O140" s="145"/>
      <c r="P140" s="64"/>
      <c r="Q140" s="64"/>
      <c r="R140" s="64"/>
      <c r="S140" s="64"/>
      <c r="T140" s="161">
        <v>91220</v>
      </c>
      <c r="U140" s="161"/>
      <c r="V140" s="161"/>
      <c r="W140" s="161"/>
      <c r="X140" s="161"/>
      <c r="Y140" s="116"/>
      <c r="Z140" s="66" t="s">
        <v>116</v>
      </c>
      <c r="AA140" s="66"/>
      <c r="AB140" s="66"/>
      <c r="AC140" s="66"/>
      <c r="AH140" s="270"/>
    </row>
    <row r="141" spans="1:34" ht="18.75" customHeight="1">
      <c r="A141" s="12"/>
      <c r="B141" s="35"/>
      <c r="C141" s="35"/>
      <c r="E141" s="5"/>
      <c r="F141" s="5"/>
      <c r="G141" s="5"/>
      <c r="H141" s="5"/>
      <c r="I141" s="5"/>
      <c r="J141" s="70"/>
      <c r="K141" s="70"/>
      <c r="L141" s="70"/>
      <c r="M141" s="70"/>
      <c r="N141" s="70"/>
      <c r="P141" s="5"/>
      <c r="Q141" s="5"/>
      <c r="R141" s="5"/>
      <c r="S141" s="5"/>
      <c r="T141" s="5"/>
      <c r="U141" s="5"/>
      <c r="V141" s="5"/>
      <c r="W141" s="70"/>
      <c r="X141" s="70"/>
      <c r="Y141" s="70"/>
      <c r="Z141" s="70"/>
      <c r="AA141" s="70"/>
      <c r="AH141" s="270"/>
    </row>
    <row r="142" spans="1:34" ht="18.75" customHeight="1">
      <c r="A142" s="12"/>
      <c r="B142" s="35"/>
      <c r="C142" s="35"/>
      <c r="D142" s="1" t="s">
        <v>117</v>
      </c>
      <c r="E142" s="5"/>
      <c r="F142" s="5"/>
      <c r="G142" s="5"/>
      <c r="H142" s="5"/>
      <c r="I142" s="5"/>
      <c r="J142" s="70"/>
      <c r="K142" s="70"/>
      <c r="L142" s="70"/>
      <c r="M142" s="70"/>
      <c r="N142" s="70"/>
      <c r="P142" s="5"/>
      <c r="Q142" s="5"/>
      <c r="R142" s="5"/>
      <c r="S142" s="5"/>
      <c r="T142" s="5"/>
      <c r="U142" s="5"/>
      <c r="V142" s="5"/>
      <c r="W142" s="70"/>
      <c r="X142" s="70"/>
      <c r="Y142" s="70"/>
      <c r="Z142" s="70"/>
      <c r="AA142" s="70"/>
      <c r="AH142" s="270"/>
    </row>
    <row r="143" spans="1:34" ht="18.75" customHeight="1">
      <c r="A143" s="12"/>
      <c r="B143" s="35"/>
      <c r="C143" s="35"/>
      <c r="E143" s="66" t="s">
        <v>118</v>
      </c>
      <c r="F143" s="66"/>
      <c r="G143" s="66"/>
      <c r="H143" s="66"/>
      <c r="I143" s="66"/>
      <c r="J143" s="66"/>
      <c r="K143" s="66"/>
      <c r="L143" s="66"/>
      <c r="M143" s="66"/>
      <c r="N143" s="66"/>
      <c r="O143" s="145"/>
      <c r="P143" s="64"/>
      <c r="Q143" s="64"/>
      <c r="R143" s="66"/>
      <c r="S143" s="66"/>
      <c r="T143" s="161">
        <v>30530</v>
      </c>
      <c r="U143" s="161"/>
      <c r="V143" s="161"/>
      <c r="W143" s="161"/>
      <c r="X143" s="161"/>
      <c r="Y143" s="116"/>
      <c r="Z143" s="66" t="s">
        <v>116</v>
      </c>
      <c r="AA143" s="91"/>
      <c r="AB143" s="91"/>
      <c r="AC143" s="91"/>
      <c r="AH143" s="270"/>
    </row>
    <row r="144" spans="1:34" ht="18.75" customHeight="1">
      <c r="A144" s="12"/>
      <c r="B144" s="35"/>
      <c r="C144" s="35"/>
      <c r="E144" s="5"/>
      <c r="F144" s="5"/>
      <c r="G144" s="5"/>
      <c r="H144" s="5"/>
      <c r="I144" s="5"/>
      <c r="J144" s="70"/>
      <c r="K144" s="70"/>
      <c r="L144" s="70"/>
      <c r="M144" s="70"/>
      <c r="N144" s="70"/>
      <c r="P144" s="5"/>
      <c r="Q144" s="5"/>
      <c r="R144" s="5"/>
      <c r="S144" s="5"/>
      <c r="T144" s="5"/>
      <c r="U144" s="5"/>
      <c r="V144" s="5"/>
      <c r="W144" s="70"/>
      <c r="X144" s="70"/>
      <c r="Y144" s="70"/>
      <c r="Z144" s="70"/>
      <c r="AA144" s="70"/>
      <c r="AH144" s="270"/>
    </row>
    <row r="145" spans="1:35" ht="17.25" customHeight="1">
      <c r="A145" s="12"/>
      <c r="B145" s="33"/>
      <c r="C145" s="33"/>
      <c r="E145" s="66" t="s">
        <v>48</v>
      </c>
      <c r="F145" s="66"/>
      <c r="G145" s="66"/>
      <c r="H145" s="116"/>
      <c r="I145" s="116"/>
      <c r="J145" s="116">
        <f>E115+T139+T140+T143</f>
        <v>551755</v>
      </c>
      <c r="K145" s="116"/>
      <c r="L145" s="116"/>
      <c r="M145" s="116"/>
      <c r="N145" s="116"/>
      <c r="O145" s="116"/>
      <c r="P145" s="91"/>
      <c r="Q145" s="91"/>
      <c r="T145" s="193"/>
      <c r="U145" s="193"/>
      <c r="V145" s="193"/>
      <c r="W145" s="193"/>
      <c r="X145" s="193"/>
      <c r="Y145" s="123"/>
      <c r="AA145" s="70"/>
      <c r="AB145" s="70"/>
      <c r="AC145" s="70"/>
      <c r="AD145" s="70"/>
      <c r="AE145" s="70"/>
      <c r="AG145" s="66"/>
      <c r="AH145" s="270"/>
    </row>
    <row r="146" spans="1:35" ht="17.25" customHeight="1">
      <c r="A146" s="12"/>
      <c r="B146" s="33"/>
      <c r="C146" s="33"/>
      <c r="G146" s="123"/>
      <c r="H146" s="123"/>
      <c r="I146" s="123"/>
      <c r="J146" s="123"/>
      <c r="K146" s="123"/>
      <c r="L146" s="123"/>
      <c r="M146" s="123"/>
      <c r="N146" s="123"/>
      <c r="O146" s="70"/>
      <c r="P146" s="70"/>
      <c r="Q146" s="70"/>
      <c r="R146" s="70"/>
      <c r="Y146" s="70"/>
      <c r="AA146" s="70"/>
      <c r="AB146" s="70"/>
      <c r="AC146" s="70"/>
      <c r="AD146" s="70"/>
      <c r="AE146" s="70"/>
      <c r="AG146" s="66"/>
      <c r="AH146" s="270"/>
    </row>
    <row r="147" spans="1:35" ht="17.25" customHeight="1">
      <c r="A147" s="11"/>
      <c r="B147" s="34"/>
      <c r="C147" s="34"/>
      <c r="D147" s="65"/>
      <c r="E147" s="65"/>
      <c r="F147" s="65"/>
      <c r="G147" s="122"/>
      <c r="H147" s="122"/>
      <c r="I147" s="122"/>
      <c r="J147" s="122"/>
      <c r="K147" s="122"/>
      <c r="L147" s="122"/>
      <c r="M147" s="122"/>
      <c r="N147" s="122"/>
      <c r="O147" s="139"/>
      <c r="P147" s="139"/>
      <c r="Q147" s="139"/>
      <c r="R147" s="139"/>
      <c r="S147" s="65"/>
      <c r="T147" s="65"/>
      <c r="U147" s="65"/>
      <c r="V147" s="65"/>
      <c r="W147" s="65"/>
      <c r="X147" s="65"/>
      <c r="Y147" s="139"/>
      <c r="Z147" s="65"/>
      <c r="AA147" s="139"/>
      <c r="AB147" s="139"/>
      <c r="AC147" s="139"/>
      <c r="AD147" s="139"/>
      <c r="AE147" s="139"/>
      <c r="AF147" s="65"/>
      <c r="AG147" s="65"/>
      <c r="AH147" s="273"/>
      <c r="AI147" s="275"/>
    </row>
    <row r="148" spans="1:35" ht="17.25" customHeight="1">
      <c r="A148" s="12" t="s">
        <v>11</v>
      </c>
      <c r="B148" s="28"/>
      <c r="C148" s="29">
        <f>ROUNDUP(J172,-3)/1000</f>
        <v>683</v>
      </c>
      <c r="D148" s="66"/>
      <c r="E148" s="66" t="s">
        <v>120</v>
      </c>
      <c r="F148" s="66"/>
      <c r="G148" s="66"/>
      <c r="H148" s="66"/>
      <c r="I148" s="66"/>
      <c r="J148" s="66"/>
      <c r="K148" s="66"/>
      <c r="L148" s="66"/>
      <c r="M148" s="115">
        <v>1217</v>
      </c>
      <c r="N148" s="115"/>
      <c r="O148" s="115"/>
      <c r="P148" s="91" t="s">
        <v>53</v>
      </c>
      <c r="Q148" s="187">
        <v>3</v>
      </c>
      <c r="R148" s="187"/>
      <c r="S148" s="187"/>
      <c r="T148" s="187"/>
      <c r="U148" s="91" t="s">
        <v>53</v>
      </c>
      <c r="V148" s="230">
        <v>30</v>
      </c>
      <c r="W148" s="230"/>
      <c r="X148" s="230"/>
      <c r="Y148" s="66" t="s">
        <v>49</v>
      </c>
      <c r="Z148" s="249">
        <f>M148*Q148*V148</f>
        <v>109530</v>
      </c>
      <c r="AA148" s="249"/>
      <c r="AB148" s="249"/>
      <c r="AC148" s="249"/>
      <c r="AD148" s="249"/>
      <c r="AE148" s="91"/>
      <c r="AF148" s="66"/>
      <c r="AG148" s="66"/>
      <c r="AH148" s="270"/>
      <c r="AI148" s="277"/>
    </row>
    <row r="149" spans="1:35" ht="17.25" customHeight="1">
      <c r="A149" s="12"/>
      <c r="B149" s="29"/>
      <c r="C149" s="29"/>
      <c r="E149" s="66"/>
      <c r="F149" s="66" t="s">
        <v>26</v>
      </c>
      <c r="G149" s="66"/>
      <c r="H149" s="66"/>
      <c r="I149" s="66"/>
      <c r="J149" s="66"/>
      <c r="K149" s="66"/>
      <c r="L149" s="66"/>
      <c r="M149" s="91"/>
      <c r="N149" s="91"/>
      <c r="O149" s="91"/>
      <c r="P149" s="91"/>
      <c r="Q149" s="187"/>
      <c r="R149" s="187"/>
      <c r="S149" s="187"/>
      <c r="T149" s="187"/>
      <c r="U149" s="91"/>
      <c r="V149" s="230"/>
      <c r="W149" s="230"/>
      <c r="X149" s="230"/>
      <c r="Y149" s="66"/>
      <c r="Z149" s="91"/>
      <c r="AA149" s="91"/>
      <c r="AB149" s="91"/>
      <c r="AC149" s="91"/>
      <c r="AD149" s="91"/>
      <c r="AE149" s="70"/>
      <c r="AG149" s="66"/>
      <c r="AH149" s="270"/>
    </row>
    <row r="150" spans="1:35" ht="17.25" customHeight="1">
      <c r="A150" s="12"/>
      <c r="B150" s="29"/>
      <c r="C150" s="29"/>
      <c r="E150" s="66"/>
      <c r="F150" s="66" t="s">
        <v>92</v>
      </c>
      <c r="G150" s="66"/>
      <c r="H150" s="66"/>
      <c r="I150" s="66"/>
      <c r="J150" s="66"/>
      <c r="K150" s="66"/>
      <c r="L150" s="66"/>
      <c r="M150" s="66"/>
      <c r="N150" s="91"/>
      <c r="O150" s="91"/>
      <c r="P150" s="91"/>
      <c r="Q150" s="91"/>
      <c r="R150" s="194"/>
      <c r="S150" s="194"/>
      <c r="T150" s="194"/>
      <c r="U150" s="91"/>
      <c r="V150" s="230"/>
      <c r="W150" s="230"/>
      <c r="X150" s="230"/>
      <c r="Y150" s="66"/>
      <c r="Z150" s="91"/>
      <c r="AA150" s="91"/>
      <c r="AB150" s="91"/>
      <c r="AC150" s="91"/>
      <c r="AD150" s="91"/>
      <c r="AE150" s="70"/>
      <c r="AG150" s="66"/>
      <c r="AH150" s="270"/>
    </row>
    <row r="151" spans="1:35" ht="17.25" customHeight="1">
      <c r="A151" s="12"/>
      <c r="B151" s="29"/>
      <c r="C151" s="29"/>
      <c r="E151" s="66"/>
      <c r="F151" s="66" t="s">
        <v>123</v>
      </c>
      <c r="G151" s="66"/>
      <c r="H151" s="66"/>
      <c r="I151" s="66"/>
      <c r="J151" s="66"/>
      <c r="K151" s="66"/>
      <c r="L151" s="66"/>
      <c r="M151" s="66"/>
      <c r="N151" s="91"/>
      <c r="O151" s="91"/>
      <c r="P151" s="91"/>
      <c r="Q151" s="91"/>
      <c r="R151" s="194"/>
      <c r="S151" s="194"/>
      <c r="T151" s="194"/>
      <c r="U151" s="91"/>
      <c r="V151" s="230"/>
      <c r="W151" s="230"/>
      <c r="X151" s="230"/>
      <c r="Y151" s="66"/>
      <c r="Z151" s="91"/>
      <c r="AA151" s="91"/>
      <c r="AB151" s="91"/>
      <c r="AC151" s="91"/>
      <c r="AD151" s="91"/>
      <c r="AE151" s="70"/>
      <c r="AG151" s="66"/>
      <c r="AH151" s="270"/>
    </row>
    <row r="152" spans="1:35" ht="17.25" customHeight="1">
      <c r="A152" s="12"/>
      <c r="B152" s="33"/>
      <c r="C152" s="33"/>
      <c r="E152" s="66"/>
      <c r="F152" s="66" t="s">
        <v>119</v>
      </c>
      <c r="G152" s="66"/>
      <c r="H152" s="66"/>
      <c r="I152" s="66"/>
      <c r="J152" s="66"/>
      <c r="K152" s="66"/>
      <c r="L152" s="66"/>
      <c r="M152" s="66"/>
      <c r="N152" s="91"/>
      <c r="O152" s="91"/>
      <c r="P152" s="91"/>
      <c r="Q152" s="91"/>
      <c r="R152" s="194"/>
      <c r="S152" s="194"/>
      <c r="T152" s="194"/>
      <c r="U152" s="91"/>
      <c r="V152" s="230"/>
      <c r="W152" s="230"/>
      <c r="X152" s="230"/>
      <c r="Y152" s="66"/>
      <c r="Z152" s="91"/>
      <c r="AA152" s="91"/>
      <c r="AB152" s="91"/>
      <c r="AC152" s="91"/>
      <c r="AD152" s="91"/>
      <c r="AE152" s="70"/>
      <c r="AG152" s="66"/>
      <c r="AH152" s="270"/>
    </row>
    <row r="153" spans="1:35" ht="13.5">
      <c r="A153" s="12"/>
      <c r="B153" s="33"/>
      <c r="C153" s="33"/>
      <c r="E153" s="66"/>
      <c r="F153" s="66"/>
      <c r="G153" s="66"/>
      <c r="H153" s="66"/>
      <c r="I153" s="66"/>
      <c r="J153" s="66"/>
      <c r="K153" s="66"/>
      <c r="L153" s="66"/>
      <c r="M153" s="66"/>
      <c r="N153" s="91"/>
      <c r="O153" s="91"/>
      <c r="P153" s="91"/>
      <c r="Q153" s="91"/>
      <c r="R153" s="91"/>
      <c r="S153" s="91"/>
      <c r="T153" s="66"/>
      <c r="U153" s="91"/>
      <c r="V153" s="91"/>
      <c r="W153" s="91"/>
      <c r="X153" s="91"/>
      <c r="Y153" s="91"/>
      <c r="Z153" s="66"/>
      <c r="AA153" s="91"/>
      <c r="AB153" s="91"/>
      <c r="AC153" s="91"/>
      <c r="AD153" s="91"/>
      <c r="AE153" s="70"/>
      <c r="AG153" s="66"/>
      <c r="AH153" s="270"/>
    </row>
    <row r="154" spans="1:35" ht="17.25" customHeight="1">
      <c r="A154" s="12"/>
      <c r="B154" s="33"/>
      <c r="C154" s="33"/>
      <c r="E154" s="66" t="s">
        <v>121</v>
      </c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91"/>
      <c r="AB154" s="91"/>
      <c r="AC154" s="91"/>
      <c r="AD154" s="91"/>
      <c r="AE154" s="70"/>
      <c r="AG154" s="66"/>
      <c r="AH154" s="270"/>
    </row>
    <row r="155" spans="1:35" ht="13.5">
      <c r="A155" s="12"/>
      <c r="B155" s="33"/>
      <c r="C155" s="33"/>
      <c r="E155" s="66"/>
      <c r="F155" s="114">
        <f>ROUNDDOWN(166320/1.1,0)</f>
        <v>151200</v>
      </c>
      <c r="G155" s="114"/>
      <c r="H155" s="114"/>
      <c r="I155" s="114"/>
      <c r="J155" s="114"/>
      <c r="K155" s="66" t="s">
        <v>53</v>
      </c>
      <c r="L155" s="143">
        <v>1</v>
      </c>
      <c r="M155" s="143"/>
      <c r="N155" s="164" t="s">
        <v>49</v>
      </c>
      <c r="O155" s="91">
        <f>F155*L155</f>
        <v>151200</v>
      </c>
      <c r="P155" s="91"/>
      <c r="Q155" s="91"/>
      <c r="R155" s="91"/>
      <c r="S155" s="91"/>
      <c r="T155" s="91"/>
      <c r="U155" s="91"/>
      <c r="V155" s="91"/>
      <c r="W155" s="91"/>
      <c r="X155" s="66"/>
      <c r="Y155" s="66"/>
      <c r="Z155" s="66"/>
      <c r="AA155" s="91"/>
      <c r="AB155" s="91"/>
      <c r="AC155" s="91"/>
      <c r="AD155" s="91"/>
      <c r="AE155" s="70"/>
      <c r="AG155" s="66"/>
      <c r="AH155" s="270"/>
    </row>
    <row r="156" spans="1:35" ht="15" customHeight="1">
      <c r="A156" s="12"/>
      <c r="B156" s="33"/>
      <c r="C156" s="33"/>
      <c r="E156" s="66"/>
      <c r="F156" s="66" t="s">
        <v>116</v>
      </c>
      <c r="G156" s="66"/>
      <c r="H156" s="66"/>
      <c r="I156" s="66"/>
      <c r="J156" s="66"/>
      <c r="K156" s="66"/>
      <c r="L156" s="66"/>
      <c r="M156" s="91"/>
      <c r="N156" s="91"/>
      <c r="O156" s="91"/>
      <c r="P156" s="91"/>
      <c r="Q156" s="91"/>
      <c r="R156" s="91"/>
      <c r="S156" s="143"/>
      <c r="T156" s="143"/>
      <c r="U156" s="66"/>
      <c r="V156" s="91"/>
      <c r="W156" s="91"/>
      <c r="X156" s="91"/>
      <c r="Y156" s="91"/>
      <c r="Z156" s="91"/>
      <c r="AA156" s="91"/>
      <c r="AB156" s="91"/>
      <c r="AC156" s="91"/>
      <c r="AD156" s="91"/>
      <c r="AE156" s="70"/>
      <c r="AG156" s="66"/>
      <c r="AH156" s="270"/>
    </row>
    <row r="157" spans="1:35" ht="15" customHeight="1">
      <c r="A157" s="12"/>
      <c r="B157" s="33"/>
      <c r="C157" s="33"/>
      <c r="E157" s="66"/>
      <c r="F157" s="66"/>
      <c r="G157" s="66"/>
      <c r="H157" s="66"/>
      <c r="I157" s="66"/>
      <c r="J157" s="66"/>
      <c r="K157" s="66"/>
      <c r="L157" s="66"/>
      <c r="M157" s="66"/>
      <c r="N157" s="91"/>
      <c r="O157" s="91"/>
      <c r="P157" s="91"/>
      <c r="Q157" s="91"/>
      <c r="R157" s="91"/>
      <c r="S157" s="91"/>
      <c r="T157" s="66"/>
      <c r="U157" s="91"/>
      <c r="V157" s="91"/>
      <c r="W157" s="91"/>
      <c r="X157" s="91"/>
      <c r="Y157" s="91"/>
      <c r="Z157" s="66"/>
      <c r="AA157" s="91"/>
      <c r="AB157" s="91"/>
      <c r="AC157" s="91"/>
      <c r="AD157" s="91"/>
      <c r="AE157" s="70"/>
      <c r="AH157" s="270"/>
    </row>
    <row r="158" spans="1:35" ht="15" customHeight="1">
      <c r="A158" s="12"/>
      <c r="B158" s="33"/>
      <c r="C158" s="33"/>
      <c r="E158" s="66" t="s">
        <v>94</v>
      </c>
      <c r="F158" s="66"/>
      <c r="G158" s="66"/>
      <c r="H158" s="66"/>
      <c r="I158" s="66"/>
      <c r="J158" s="66"/>
      <c r="K158" s="66"/>
      <c r="L158" s="66"/>
      <c r="M158" s="66"/>
      <c r="N158" s="91"/>
      <c r="O158" s="91">
        <f>O159+O160</f>
        <v>330000</v>
      </c>
      <c r="P158" s="91"/>
      <c r="Q158" s="91"/>
      <c r="R158" s="91"/>
      <c r="S158" s="91"/>
      <c r="T158" s="66"/>
      <c r="U158" s="91"/>
      <c r="V158" s="91"/>
      <c r="W158" s="91"/>
      <c r="X158" s="116"/>
      <c r="Y158" s="116"/>
      <c r="Z158" s="116"/>
      <c r="AA158" s="116"/>
      <c r="AB158" s="116"/>
      <c r="AC158" s="91"/>
      <c r="AD158" s="91"/>
      <c r="AE158" s="70"/>
      <c r="AH158" s="270"/>
    </row>
    <row r="159" spans="1:35" ht="15" customHeight="1">
      <c r="A159" s="12"/>
      <c r="B159" s="33"/>
      <c r="C159" s="33"/>
      <c r="E159" s="66" t="s">
        <v>22</v>
      </c>
      <c r="F159" s="91">
        <v>230000</v>
      </c>
      <c r="G159" s="91"/>
      <c r="H159" s="91"/>
      <c r="I159" s="91"/>
      <c r="J159" s="91"/>
      <c r="K159" s="66" t="s">
        <v>53</v>
      </c>
      <c r="L159" s="143">
        <v>1</v>
      </c>
      <c r="M159" s="143"/>
      <c r="N159" s="164" t="s">
        <v>49</v>
      </c>
      <c r="O159" s="91">
        <f>F159*L159</f>
        <v>230000</v>
      </c>
      <c r="P159" s="91"/>
      <c r="Q159" s="91"/>
      <c r="R159" s="91"/>
      <c r="S159" s="91"/>
      <c r="T159" s="66" t="s">
        <v>128</v>
      </c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70"/>
      <c r="AH159" s="270"/>
    </row>
    <row r="160" spans="1:35" ht="15" customHeight="1">
      <c r="A160" s="12"/>
      <c r="B160" s="33"/>
      <c r="C160" s="33"/>
      <c r="E160" s="1" t="s">
        <v>34</v>
      </c>
      <c r="F160" s="91">
        <v>100000</v>
      </c>
      <c r="G160" s="91"/>
      <c r="H160" s="91"/>
      <c r="I160" s="91"/>
      <c r="J160" s="91"/>
      <c r="K160" s="1" t="s">
        <v>53</v>
      </c>
      <c r="L160" s="143" t="s">
        <v>127</v>
      </c>
      <c r="M160" s="143"/>
      <c r="N160" s="165" t="s">
        <v>49</v>
      </c>
      <c r="O160" s="91">
        <v>100000</v>
      </c>
      <c r="P160" s="91"/>
      <c r="Q160" s="91"/>
      <c r="R160" s="91"/>
      <c r="S160" s="91"/>
      <c r="T160" s="1" t="s">
        <v>129</v>
      </c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H160" s="270"/>
    </row>
    <row r="161" spans="1:35" ht="17.25" customHeight="1">
      <c r="A161" s="12"/>
      <c r="B161" s="33"/>
      <c r="C161" s="33"/>
      <c r="E161" s="66"/>
      <c r="F161" s="66" t="s">
        <v>96</v>
      </c>
      <c r="G161" s="93"/>
      <c r="H161" s="93"/>
      <c r="I161" s="93"/>
      <c r="J161" s="93"/>
      <c r="K161" s="93"/>
      <c r="L161" s="91"/>
      <c r="M161" s="145"/>
      <c r="N161" s="91"/>
      <c r="O161" s="91"/>
      <c r="P161" s="91"/>
      <c r="Q161" s="66"/>
      <c r="R161" s="60"/>
      <c r="S161" s="60"/>
      <c r="T161" s="60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70"/>
      <c r="AG161" s="66"/>
      <c r="AH161" s="270"/>
    </row>
    <row r="162" spans="1:35" ht="17.25" customHeight="1">
      <c r="A162" s="12"/>
      <c r="B162" s="33"/>
      <c r="C162" s="33"/>
      <c r="E162" s="66"/>
      <c r="F162" s="66"/>
      <c r="G162" s="93"/>
      <c r="H162" s="93"/>
      <c r="I162" s="93"/>
      <c r="J162" s="93"/>
      <c r="K162" s="93"/>
      <c r="L162" s="91"/>
      <c r="M162" s="145"/>
      <c r="N162" s="91"/>
      <c r="O162" s="91"/>
      <c r="P162" s="91"/>
      <c r="Q162" s="66"/>
      <c r="R162" s="60"/>
      <c r="S162" s="60"/>
      <c r="T162" s="60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70"/>
      <c r="AH162" s="270"/>
    </row>
    <row r="163" spans="1:35" ht="15" customHeight="1">
      <c r="A163" s="12"/>
      <c r="B163" s="33"/>
      <c r="C163" s="33"/>
      <c r="E163" s="66" t="s">
        <v>54</v>
      </c>
      <c r="F163" s="66"/>
      <c r="G163" s="66"/>
      <c r="H163" s="93"/>
      <c r="I163" s="93"/>
      <c r="J163" s="93"/>
      <c r="K163" s="66"/>
      <c r="L163" s="91"/>
      <c r="M163" s="145"/>
      <c r="N163" s="91"/>
      <c r="O163" s="91"/>
      <c r="P163" s="91"/>
      <c r="Q163" s="66"/>
      <c r="R163" s="60"/>
      <c r="S163" s="60"/>
      <c r="T163" s="66"/>
      <c r="U163" s="91"/>
      <c r="V163" s="91"/>
      <c r="W163" s="91"/>
      <c r="X163" s="91"/>
      <c r="Y163" s="91"/>
      <c r="Z163" s="66"/>
      <c r="AA163" s="91"/>
      <c r="AB163" s="91"/>
      <c r="AC163" s="91"/>
      <c r="AD163" s="91"/>
      <c r="AE163" s="70"/>
      <c r="AG163" s="66"/>
      <c r="AH163" s="270"/>
    </row>
    <row r="164" spans="1:35" ht="17.25" customHeight="1">
      <c r="A164" s="12"/>
      <c r="B164" s="33"/>
      <c r="C164" s="33"/>
      <c r="E164" s="66"/>
      <c r="F164" s="115">
        <v>10240</v>
      </c>
      <c r="G164" s="115"/>
      <c r="H164" s="115"/>
      <c r="I164" s="115"/>
      <c r="J164" s="115"/>
      <c r="K164" s="66" t="s">
        <v>53</v>
      </c>
      <c r="L164" s="143">
        <v>1</v>
      </c>
      <c r="M164" s="143"/>
      <c r="N164" s="164" t="s">
        <v>49</v>
      </c>
      <c r="O164" s="91">
        <f>F164*L164</f>
        <v>10240</v>
      </c>
      <c r="P164" s="91"/>
      <c r="Q164" s="91"/>
      <c r="R164" s="91"/>
      <c r="S164" s="91"/>
      <c r="T164" s="66"/>
      <c r="U164" s="91"/>
      <c r="V164" s="91"/>
      <c r="W164" s="91"/>
      <c r="X164" s="91"/>
      <c r="Y164" s="91"/>
      <c r="Z164" s="66"/>
      <c r="AA164" s="91"/>
      <c r="AB164" s="91"/>
      <c r="AC164" s="91"/>
      <c r="AD164" s="91"/>
      <c r="AE164" s="70"/>
      <c r="AG164" s="66"/>
      <c r="AH164" s="270"/>
    </row>
    <row r="165" spans="1:35" ht="13.5">
      <c r="A165" s="12"/>
      <c r="B165" s="33"/>
      <c r="C165" s="33"/>
      <c r="E165" s="66"/>
      <c r="F165" s="116" t="s">
        <v>124</v>
      </c>
      <c r="G165" s="91"/>
      <c r="H165" s="91"/>
      <c r="I165" s="91"/>
      <c r="J165" s="91"/>
      <c r="K165" s="66"/>
      <c r="L165" s="143"/>
      <c r="M165" s="143"/>
      <c r="N165" s="164"/>
      <c r="O165" s="91"/>
      <c r="P165" s="91"/>
      <c r="Q165" s="91"/>
      <c r="R165" s="91"/>
      <c r="S165" s="91"/>
      <c r="T165" s="66"/>
      <c r="U165" s="91"/>
      <c r="V165" s="91"/>
      <c r="W165" s="91"/>
      <c r="X165" s="91"/>
      <c r="Y165" s="91"/>
      <c r="Z165" s="66"/>
      <c r="AA165" s="91"/>
      <c r="AB165" s="91"/>
      <c r="AC165" s="91"/>
      <c r="AD165" s="91"/>
      <c r="AE165" s="70"/>
      <c r="AG165" s="66"/>
      <c r="AH165" s="270"/>
    </row>
    <row r="166" spans="1:35" ht="15" customHeight="1">
      <c r="A166" s="12"/>
      <c r="B166" s="33"/>
      <c r="C166" s="33"/>
      <c r="E166" s="66"/>
      <c r="F166" s="66" t="s">
        <v>125</v>
      </c>
      <c r="G166" s="91"/>
      <c r="H166" s="91"/>
      <c r="I166" s="91"/>
      <c r="J166" s="91"/>
      <c r="K166" s="66"/>
      <c r="L166" s="143"/>
      <c r="M166" s="143"/>
      <c r="N166" s="164"/>
      <c r="O166" s="91"/>
      <c r="P166" s="91"/>
      <c r="Q166" s="91"/>
      <c r="R166" s="91"/>
      <c r="S166" s="91"/>
      <c r="T166" s="66"/>
      <c r="U166" s="91"/>
      <c r="V166" s="91"/>
      <c r="W166" s="91"/>
      <c r="X166" s="91"/>
      <c r="Y166" s="91"/>
      <c r="Z166" s="66"/>
      <c r="AA166" s="91"/>
      <c r="AB166" s="91"/>
      <c r="AC166" s="91"/>
      <c r="AD166" s="91"/>
      <c r="AE166" s="70"/>
      <c r="AG166" s="66"/>
      <c r="AH166" s="270"/>
    </row>
    <row r="167" spans="1:35" ht="15" customHeight="1">
      <c r="A167" s="12"/>
      <c r="B167" s="33"/>
      <c r="C167" s="33"/>
      <c r="E167" s="66"/>
      <c r="F167" s="66"/>
      <c r="G167" s="91"/>
      <c r="H167" s="91"/>
      <c r="I167" s="91"/>
      <c r="J167" s="91"/>
      <c r="K167" s="66"/>
      <c r="L167" s="143"/>
      <c r="M167" s="143"/>
      <c r="N167" s="164"/>
      <c r="O167" s="91"/>
      <c r="P167" s="91"/>
      <c r="Q167" s="91"/>
      <c r="R167" s="91"/>
      <c r="S167" s="91"/>
      <c r="T167" s="66"/>
      <c r="U167" s="91"/>
      <c r="V167" s="91"/>
      <c r="W167" s="91"/>
      <c r="X167" s="91"/>
      <c r="Y167" s="91"/>
      <c r="Z167" s="66"/>
      <c r="AA167" s="91"/>
      <c r="AB167" s="91"/>
      <c r="AC167" s="91"/>
      <c r="AD167" s="91"/>
      <c r="AE167" s="70"/>
      <c r="AH167" s="270"/>
    </row>
    <row r="168" spans="1:35" ht="15" customHeight="1">
      <c r="A168" s="12"/>
      <c r="B168" s="33"/>
      <c r="C168" s="33"/>
      <c r="E168" s="66" t="s">
        <v>122</v>
      </c>
      <c r="F168" s="66"/>
      <c r="G168" s="66"/>
      <c r="H168" s="93"/>
      <c r="I168" s="93"/>
      <c r="J168" s="93"/>
      <c r="K168" s="66"/>
      <c r="L168" s="91"/>
      <c r="M168" s="145"/>
      <c r="N168" s="91"/>
      <c r="O168" s="91"/>
      <c r="P168" s="91"/>
      <c r="Q168" s="66"/>
      <c r="R168" s="60"/>
      <c r="S168" s="60"/>
      <c r="T168" s="66"/>
      <c r="U168" s="91"/>
      <c r="V168" s="91"/>
      <c r="W168" s="91"/>
      <c r="X168" s="91"/>
      <c r="Y168" s="91"/>
      <c r="Z168" s="66"/>
      <c r="AA168" s="91"/>
      <c r="AB168" s="91"/>
      <c r="AC168" s="91"/>
      <c r="AD168" s="91"/>
      <c r="AE168" s="70"/>
      <c r="AH168" s="270"/>
    </row>
    <row r="169" spans="1:35" ht="15" customHeight="1">
      <c r="A169" s="12"/>
      <c r="B169" s="33"/>
      <c r="C169" s="33"/>
      <c r="E169" s="66"/>
      <c r="F169" s="91">
        <v>8200</v>
      </c>
      <c r="G169" s="91"/>
      <c r="H169" s="91"/>
      <c r="I169" s="91"/>
      <c r="J169" s="91"/>
      <c r="K169" s="66" t="s">
        <v>53</v>
      </c>
      <c r="L169" s="144">
        <v>10</v>
      </c>
      <c r="M169" s="144"/>
      <c r="N169" s="164" t="s">
        <v>49</v>
      </c>
      <c r="O169" s="91">
        <f>F169*L169</f>
        <v>82000</v>
      </c>
      <c r="P169" s="91"/>
      <c r="Q169" s="91"/>
      <c r="R169" s="91"/>
      <c r="S169" s="91"/>
      <c r="T169" s="66"/>
      <c r="U169" s="91"/>
      <c r="V169" s="91"/>
      <c r="W169" s="91"/>
      <c r="X169" s="91"/>
      <c r="Y169" s="91"/>
      <c r="Z169" s="66"/>
      <c r="AA169" s="91"/>
      <c r="AB169" s="91"/>
      <c r="AC169" s="91"/>
      <c r="AD169" s="91"/>
      <c r="AE169" s="70"/>
      <c r="AH169" s="270"/>
    </row>
    <row r="170" spans="1:35" ht="15" customHeight="1">
      <c r="A170" s="12"/>
      <c r="B170" s="33"/>
      <c r="C170" s="33"/>
      <c r="E170" s="66"/>
      <c r="F170" s="116" t="s">
        <v>126</v>
      </c>
      <c r="G170" s="91"/>
      <c r="H170" s="91"/>
      <c r="I170" s="91"/>
      <c r="J170" s="91"/>
      <c r="K170" s="66"/>
      <c r="L170" s="143"/>
      <c r="M170" s="143"/>
      <c r="N170" s="164"/>
      <c r="O170" s="91"/>
      <c r="P170" s="91"/>
      <c r="Q170" s="91"/>
      <c r="R170" s="91"/>
      <c r="S170" s="91"/>
      <c r="T170" s="66"/>
      <c r="U170" s="91"/>
      <c r="V170" s="91"/>
      <c r="W170" s="91"/>
      <c r="X170" s="91"/>
      <c r="Y170" s="91"/>
      <c r="Z170" s="66"/>
      <c r="AA170" s="91"/>
      <c r="AB170" s="91"/>
      <c r="AC170" s="91"/>
      <c r="AD170" s="91"/>
      <c r="AE170" s="70"/>
      <c r="AH170" s="270"/>
    </row>
    <row r="171" spans="1:35" ht="15" customHeight="1">
      <c r="A171" s="12"/>
      <c r="B171" s="33"/>
      <c r="C171" s="33"/>
      <c r="E171" s="66"/>
      <c r="F171" s="116"/>
      <c r="G171" s="91"/>
      <c r="H171" s="91"/>
      <c r="I171" s="91"/>
      <c r="J171" s="91"/>
      <c r="K171" s="66"/>
      <c r="L171" s="143"/>
      <c r="M171" s="143"/>
      <c r="N171" s="164"/>
      <c r="O171" s="91"/>
      <c r="P171" s="91"/>
      <c r="Q171" s="91"/>
      <c r="R171" s="91"/>
      <c r="S171" s="91"/>
      <c r="T171" s="66"/>
      <c r="U171" s="91"/>
      <c r="V171" s="91"/>
      <c r="W171" s="91"/>
      <c r="X171" s="91"/>
      <c r="Y171" s="91"/>
      <c r="Z171" s="66"/>
      <c r="AA171" s="91"/>
      <c r="AB171" s="91"/>
      <c r="AC171" s="91"/>
      <c r="AD171" s="91"/>
      <c r="AE171" s="70"/>
      <c r="AH171" s="270"/>
    </row>
    <row r="172" spans="1:35" ht="15" customHeight="1">
      <c r="A172" s="12"/>
      <c r="B172" s="33"/>
      <c r="C172" s="33"/>
      <c r="E172" s="66" t="s">
        <v>51</v>
      </c>
      <c r="F172" s="66"/>
      <c r="G172" s="66"/>
      <c r="H172" s="116"/>
      <c r="I172" s="116"/>
      <c r="J172" s="116">
        <f>Z148+O155+O158+O164+O169</f>
        <v>682970</v>
      </c>
      <c r="K172" s="116"/>
      <c r="L172" s="116"/>
      <c r="M172" s="116"/>
      <c r="N172" s="116"/>
      <c r="O172" s="116"/>
      <c r="P172" s="66"/>
      <c r="Q172" s="66"/>
      <c r="R172" s="66"/>
      <c r="S172" s="66"/>
      <c r="T172" s="66"/>
      <c r="U172" s="91"/>
      <c r="V172" s="91"/>
      <c r="W172" s="91"/>
      <c r="X172" s="91"/>
      <c r="Y172" s="66"/>
      <c r="Z172" s="66"/>
      <c r="AA172" s="91"/>
      <c r="AB172" s="91"/>
      <c r="AC172" s="91"/>
      <c r="AD172" s="91"/>
      <c r="AE172" s="70"/>
      <c r="AH172" s="270"/>
    </row>
    <row r="173" spans="1:35" ht="17.25" customHeight="1">
      <c r="A173" s="12"/>
      <c r="B173" s="33"/>
      <c r="C173" s="33"/>
      <c r="L173" s="70"/>
      <c r="M173" s="70"/>
      <c r="S173" s="204"/>
      <c r="Z173" s="70"/>
      <c r="AA173" s="70"/>
      <c r="AB173" s="70"/>
      <c r="AC173" s="70"/>
      <c r="AD173" s="70"/>
      <c r="AE173" s="70"/>
      <c r="AG173" s="66"/>
      <c r="AH173" s="270"/>
    </row>
    <row r="174" spans="1:35" ht="17.25" customHeight="1">
      <c r="A174" s="11"/>
      <c r="B174" s="34"/>
      <c r="C174" s="34"/>
      <c r="D174" s="65"/>
      <c r="E174" s="65"/>
      <c r="F174" s="65"/>
      <c r="G174" s="65"/>
      <c r="H174" s="65"/>
      <c r="I174" s="65"/>
      <c r="J174" s="65"/>
      <c r="K174" s="65"/>
      <c r="L174" s="139"/>
      <c r="M174" s="139"/>
      <c r="N174" s="65"/>
      <c r="O174" s="65"/>
      <c r="P174" s="65"/>
      <c r="Q174" s="65"/>
      <c r="R174" s="65"/>
      <c r="S174" s="203"/>
      <c r="T174" s="65"/>
      <c r="U174" s="65"/>
      <c r="V174" s="65"/>
      <c r="W174" s="65"/>
      <c r="X174" s="65"/>
      <c r="Y174" s="65"/>
      <c r="Z174" s="139"/>
      <c r="AA174" s="139"/>
      <c r="AB174" s="139"/>
      <c r="AC174" s="139"/>
      <c r="AD174" s="139"/>
      <c r="AE174" s="139"/>
      <c r="AF174" s="65"/>
      <c r="AG174" s="65"/>
      <c r="AH174" s="273"/>
      <c r="AI174" s="275"/>
    </row>
    <row r="175" spans="1:35" ht="17.25" customHeight="1">
      <c r="A175" s="13" t="s">
        <v>43</v>
      </c>
      <c r="B175" s="28"/>
      <c r="C175" s="29">
        <f>ROUNDUP(N209,-3)/1000</f>
        <v>1079</v>
      </c>
      <c r="E175" s="66" t="s">
        <v>130</v>
      </c>
      <c r="F175" s="66"/>
      <c r="G175" s="66"/>
      <c r="H175" s="66"/>
      <c r="I175" s="66"/>
      <c r="J175" s="66"/>
      <c r="K175" s="66"/>
      <c r="L175" s="66"/>
      <c r="M175" s="66"/>
      <c r="N175" s="91">
        <v>5748</v>
      </c>
      <c r="O175" s="91"/>
      <c r="P175" s="91"/>
      <c r="Q175" s="91"/>
      <c r="R175" s="66" t="s">
        <v>53</v>
      </c>
      <c r="S175" s="205">
        <v>12</v>
      </c>
      <c r="T175" s="205"/>
      <c r="U175" s="205"/>
      <c r="V175" s="66" t="s">
        <v>49</v>
      </c>
      <c r="W175" s="91">
        <f>N175*S175</f>
        <v>68976</v>
      </c>
      <c r="X175" s="91"/>
      <c r="Y175" s="91"/>
      <c r="Z175" s="91"/>
      <c r="AA175" s="91"/>
      <c r="AB175" s="66"/>
      <c r="AC175" s="66"/>
      <c r="AD175" s="91"/>
      <c r="AE175" s="91"/>
      <c r="AF175" s="91"/>
      <c r="AG175" s="91"/>
      <c r="AH175" s="270"/>
    </row>
    <row r="176" spans="1:35" ht="17.25" customHeight="1">
      <c r="A176" s="13" t="s">
        <v>13</v>
      </c>
      <c r="B176" s="29"/>
      <c r="C176" s="29"/>
      <c r="E176" s="66"/>
      <c r="F176" s="66" t="s">
        <v>116</v>
      </c>
      <c r="G176" s="66"/>
      <c r="H176" s="66"/>
      <c r="I176" s="66"/>
      <c r="J176" s="66"/>
      <c r="K176" s="66"/>
      <c r="L176" s="66"/>
      <c r="M176" s="66"/>
      <c r="N176" s="91"/>
      <c r="O176" s="91"/>
      <c r="P176" s="91"/>
      <c r="Q176" s="91"/>
      <c r="R176" s="66"/>
      <c r="S176" s="205"/>
      <c r="T176" s="205"/>
      <c r="U176" s="205"/>
      <c r="V176" s="66"/>
      <c r="W176" s="91"/>
      <c r="X176" s="91"/>
      <c r="Y176" s="91"/>
      <c r="Z176" s="91"/>
      <c r="AA176" s="91"/>
      <c r="AB176" s="66"/>
      <c r="AC176" s="91"/>
      <c r="AD176" s="91"/>
      <c r="AE176" s="91"/>
      <c r="AF176" s="91"/>
      <c r="AG176" s="91"/>
      <c r="AH176" s="270"/>
    </row>
    <row r="177" spans="1:34" ht="17.25" customHeight="1">
      <c r="A177" s="13"/>
      <c r="B177" s="29"/>
      <c r="C177" s="29"/>
      <c r="E177" s="66"/>
      <c r="F177" s="66"/>
      <c r="G177" s="66"/>
      <c r="H177" s="66"/>
      <c r="I177" s="66"/>
      <c r="J177" s="66"/>
      <c r="K177" s="66"/>
      <c r="L177" s="66"/>
      <c r="M177" s="66"/>
      <c r="N177" s="91"/>
      <c r="O177" s="91"/>
      <c r="P177" s="91"/>
      <c r="Q177" s="91"/>
      <c r="R177" s="66"/>
      <c r="S177" s="205"/>
      <c r="T177" s="205"/>
      <c r="U177" s="205"/>
      <c r="V177" s="66"/>
      <c r="W177" s="91"/>
      <c r="X177" s="91"/>
      <c r="Y177" s="91"/>
      <c r="Z177" s="91"/>
      <c r="AA177" s="91"/>
      <c r="AB177" s="66"/>
      <c r="AC177" s="91"/>
      <c r="AD177" s="91"/>
      <c r="AE177" s="91"/>
      <c r="AF177" s="91"/>
      <c r="AG177" s="91"/>
      <c r="AH177" s="270"/>
    </row>
    <row r="178" spans="1:34" ht="17.25" customHeight="1">
      <c r="A178" s="13"/>
      <c r="B178" s="29"/>
      <c r="C178" s="29"/>
      <c r="E178" s="66" t="s">
        <v>59</v>
      </c>
      <c r="F178" s="66"/>
      <c r="G178" s="66"/>
      <c r="H178" s="66"/>
      <c r="I178" s="66"/>
      <c r="J178" s="66"/>
      <c r="K178" s="91"/>
      <c r="L178" s="91"/>
      <c r="M178" s="91"/>
      <c r="N178" s="91"/>
      <c r="O178" s="116">
        <v>110000</v>
      </c>
      <c r="P178" s="116"/>
      <c r="Q178" s="116"/>
      <c r="R178" s="116"/>
      <c r="S178" s="116"/>
      <c r="T178" s="66" t="s">
        <v>53</v>
      </c>
      <c r="U178" s="205">
        <v>5</v>
      </c>
      <c r="V178" s="205"/>
      <c r="W178" s="205"/>
      <c r="X178" s="66" t="s">
        <v>49</v>
      </c>
      <c r="Y178" s="91">
        <f>O178*U178</f>
        <v>550000</v>
      </c>
      <c r="Z178" s="91"/>
      <c r="AA178" s="91"/>
      <c r="AB178" s="91"/>
      <c r="AC178" s="91"/>
      <c r="AD178" s="116"/>
      <c r="AE178" s="91"/>
      <c r="AF178" s="91"/>
      <c r="AG178" s="91"/>
      <c r="AH178" s="270"/>
    </row>
    <row r="179" spans="1:34" ht="17.25" customHeight="1">
      <c r="A179" s="13"/>
      <c r="B179" s="29"/>
      <c r="C179" s="29"/>
      <c r="E179" s="66"/>
      <c r="F179" s="66" t="s">
        <v>116</v>
      </c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91"/>
      <c r="S179" s="91"/>
      <c r="T179" s="91"/>
      <c r="U179" s="91"/>
      <c r="V179" s="91"/>
      <c r="W179" s="91"/>
      <c r="X179" s="66"/>
      <c r="Y179" s="184"/>
      <c r="Z179" s="184"/>
      <c r="AA179" s="184"/>
      <c r="AB179" s="66"/>
      <c r="AC179" s="91"/>
      <c r="AD179" s="91"/>
      <c r="AE179" s="91"/>
      <c r="AF179" s="91"/>
      <c r="AG179" s="91"/>
      <c r="AH179" s="270"/>
    </row>
    <row r="180" spans="1:34" ht="17.25" customHeight="1">
      <c r="A180" s="13"/>
      <c r="B180" s="29"/>
      <c r="C180" s="29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91"/>
      <c r="S180" s="91"/>
      <c r="T180" s="91"/>
      <c r="U180" s="91"/>
      <c r="V180" s="91"/>
      <c r="W180" s="91"/>
      <c r="X180" s="66"/>
      <c r="Y180" s="184"/>
      <c r="Z180" s="184"/>
      <c r="AA180" s="184"/>
      <c r="AB180" s="66"/>
      <c r="AC180" s="91"/>
      <c r="AD180" s="91"/>
      <c r="AE180" s="91"/>
      <c r="AF180" s="91"/>
      <c r="AG180" s="91"/>
      <c r="AH180" s="270"/>
    </row>
    <row r="181" spans="1:34" ht="17.25" customHeight="1">
      <c r="A181" s="13"/>
      <c r="B181" s="29"/>
      <c r="C181" s="29"/>
      <c r="E181" s="66" t="s">
        <v>72</v>
      </c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205"/>
      <c r="V181" s="116">
        <v>12276</v>
      </c>
      <c r="W181" s="116"/>
      <c r="X181" s="116"/>
      <c r="Y181" s="116"/>
      <c r="Z181" s="116"/>
      <c r="AA181" s="66"/>
      <c r="AB181" s="66"/>
      <c r="AC181" s="66"/>
      <c r="AD181" s="91"/>
      <c r="AE181" s="91"/>
      <c r="AF181" s="91"/>
      <c r="AG181" s="91"/>
      <c r="AH181" s="270"/>
    </row>
    <row r="182" spans="1:34" ht="17.25" customHeight="1">
      <c r="A182" s="13"/>
      <c r="B182" s="29"/>
      <c r="C182" s="29"/>
      <c r="E182" s="66"/>
      <c r="F182" s="66" t="s">
        <v>133</v>
      </c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91"/>
      <c r="AG182" s="91"/>
      <c r="AH182" s="270"/>
    </row>
    <row r="183" spans="1:34" ht="17.25" customHeight="1">
      <c r="A183" s="13"/>
      <c r="B183" s="29"/>
      <c r="C183" s="29"/>
      <c r="E183" s="66"/>
      <c r="F183" s="66" t="s">
        <v>116</v>
      </c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91"/>
      <c r="AG183" s="91"/>
      <c r="AH183" s="270"/>
    </row>
    <row r="184" spans="1:34" ht="17.25" customHeight="1">
      <c r="A184" s="13"/>
      <c r="B184" s="29"/>
      <c r="C184" s="29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91"/>
      <c r="AG184" s="91"/>
      <c r="AH184" s="270"/>
    </row>
    <row r="185" spans="1:34" ht="17.25" customHeight="1">
      <c r="A185" s="13"/>
      <c r="B185" s="29"/>
      <c r="C185" s="29"/>
      <c r="E185" s="66" t="s">
        <v>131</v>
      </c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91">
        <v>16000</v>
      </c>
      <c r="Q185" s="91"/>
      <c r="R185" s="91"/>
      <c r="S185" s="91"/>
      <c r="T185" s="66" t="s">
        <v>53</v>
      </c>
      <c r="U185" s="205">
        <v>12</v>
      </c>
      <c r="V185" s="205"/>
      <c r="W185" s="205"/>
      <c r="X185" s="66" t="s">
        <v>49</v>
      </c>
      <c r="Y185" s="91">
        <f>P185*U185</f>
        <v>192000</v>
      </c>
      <c r="Z185" s="91"/>
      <c r="AA185" s="91"/>
      <c r="AB185" s="91"/>
      <c r="AC185" s="91"/>
      <c r="AD185" s="91"/>
      <c r="AE185" s="91"/>
      <c r="AF185" s="91"/>
      <c r="AG185" s="91"/>
      <c r="AH185" s="270"/>
    </row>
    <row r="186" spans="1:34" ht="17.25" customHeight="1">
      <c r="A186" s="13"/>
      <c r="B186" s="29"/>
      <c r="C186" s="29"/>
      <c r="E186" s="66"/>
      <c r="F186" s="66" t="s">
        <v>116</v>
      </c>
      <c r="G186" s="66"/>
      <c r="H186" s="66"/>
      <c r="I186" s="66"/>
      <c r="J186" s="66"/>
      <c r="K186" s="66"/>
      <c r="L186" s="66"/>
      <c r="M186" s="66"/>
      <c r="N186" s="66"/>
      <c r="O186" s="66"/>
      <c r="P186" s="91"/>
      <c r="Q186" s="91"/>
      <c r="R186" s="91"/>
      <c r="S186" s="91"/>
      <c r="T186" s="66"/>
      <c r="U186" s="205"/>
      <c r="V186" s="205"/>
      <c r="W186" s="205"/>
      <c r="X186" s="66"/>
      <c r="Y186" s="91"/>
      <c r="Z186" s="91"/>
      <c r="AA186" s="91"/>
      <c r="AB186" s="91"/>
      <c r="AC186" s="91"/>
      <c r="AD186" s="91"/>
      <c r="AE186" s="91"/>
      <c r="AF186" s="91"/>
      <c r="AG186" s="91"/>
      <c r="AH186" s="270"/>
    </row>
    <row r="187" spans="1:34" ht="17.25" customHeight="1">
      <c r="A187" s="13"/>
      <c r="B187" s="29"/>
      <c r="C187" s="29"/>
      <c r="E187" s="66"/>
      <c r="F187" s="66"/>
      <c r="G187" s="66"/>
      <c r="H187" s="66"/>
      <c r="I187" s="66"/>
      <c r="J187" s="66"/>
      <c r="K187" s="66"/>
      <c r="L187" s="145"/>
      <c r="M187" s="66"/>
      <c r="N187" s="66"/>
      <c r="O187" s="66"/>
      <c r="P187" s="66"/>
      <c r="Q187" s="66"/>
      <c r="R187" s="91"/>
      <c r="S187" s="91"/>
      <c r="T187" s="91"/>
      <c r="U187" s="91"/>
      <c r="V187" s="91"/>
      <c r="W187" s="91"/>
      <c r="X187" s="66"/>
      <c r="Y187" s="184"/>
      <c r="Z187" s="184"/>
      <c r="AA187" s="184"/>
      <c r="AB187" s="66"/>
      <c r="AC187" s="91"/>
      <c r="AD187" s="91"/>
      <c r="AE187" s="91"/>
      <c r="AF187" s="91"/>
      <c r="AG187" s="91"/>
      <c r="AH187" s="270"/>
    </row>
    <row r="188" spans="1:34" ht="17.25" customHeight="1">
      <c r="A188" s="13"/>
      <c r="B188" s="29"/>
      <c r="C188" s="29"/>
      <c r="E188" s="66" t="s">
        <v>33</v>
      </c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205"/>
      <c r="V188" s="116">
        <v>48000</v>
      </c>
      <c r="W188" s="116"/>
      <c r="X188" s="116"/>
      <c r="Y188" s="116"/>
      <c r="Z188" s="116"/>
      <c r="AA188" s="66"/>
      <c r="AB188" s="66"/>
      <c r="AC188" s="66"/>
      <c r="AD188" s="91"/>
      <c r="AE188" s="91"/>
      <c r="AF188" s="91"/>
      <c r="AG188" s="91"/>
      <c r="AH188" s="270"/>
    </row>
    <row r="189" spans="1:34" ht="17.25" customHeight="1">
      <c r="A189" s="13"/>
      <c r="B189" s="29"/>
      <c r="C189" s="29"/>
      <c r="E189" s="66"/>
      <c r="F189" s="66" t="s">
        <v>134</v>
      </c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91"/>
      <c r="S189" s="91"/>
      <c r="T189" s="91"/>
      <c r="U189" s="91"/>
      <c r="V189" s="66"/>
      <c r="W189" s="66"/>
      <c r="X189" s="66"/>
      <c r="Y189" s="66"/>
      <c r="Z189" s="66"/>
      <c r="AA189" s="184"/>
      <c r="AB189" s="66"/>
      <c r="AC189" s="91"/>
      <c r="AD189" s="91"/>
      <c r="AE189" s="91"/>
      <c r="AF189" s="91"/>
      <c r="AG189" s="91"/>
      <c r="AH189" s="270"/>
    </row>
    <row r="190" spans="1:34" ht="17.25" customHeight="1">
      <c r="A190" s="13"/>
      <c r="B190" s="29"/>
      <c r="C190" s="29"/>
      <c r="E190" s="66"/>
      <c r="F190" s="66" t="s">
        <v>135</v>
      </c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91"/>
      <c r="S190" s="91"/>
      <c r="T190" s="91"/>
      <c r="U190" s="91"/>
      <c r="V190" s="91"/>
      <c r="W190" s="91"/>
      <c r="X190" s="66"/>
      <c r="Y190" s="184"/>
      <c r="Z190" s="184"/>
      <c r="AA190" s="184"/>
      <c r="AB190" s="66"/>
      <c r="AC190" s="91"/>
      <c r="AD190" s="91"/>
      <c r="AE190" s="91"/>
      <c r="AF190" s="91"/>
      <c r="AG190" s="91"/>
      <c r="AH190" s="270"/>
    </row>
    <row r="191" spans="1:34" ht="17.25" customHeight="1">
      <c r="A191" s="13"/>
      <c r="B191" s="29"/>
      <c r="C191" s="29"/>
      <c r="R191" s="70"/>
      <c r="S191" s="70"/>
      <c r="T191" s="70"/>
      <c r="U191" s="70"/>
      <c r="V191" s="70"/>
      <c r="W191" s="70"/>
      <c r="Y191" s="247"/>
      <c r="Z191" s="247"/>
      <c r="AA191" s="247"/>
      <c r="AC191" s="70"/>
      <c r="AD191" s="70"/>
      <c r="AE191" s="70"/>
      <c r="AF191" s="70"/>
      <c r="AG191" s="70"/>
      <c r="AH191" s="270"/>
    </row>
    <row r="192" spans="1:34" ht="17.25" customHeight="1">
      <c r="A192" s="13"/>
      <c r="B192" s="29"/>
      <c r="C192" s="29"/>
      <c r="E192" s="66" t="s">
        <v>132</v>
      </c>
      <c r="F192" s="66"/>
      <c r="G192" s="66"/>
      <c r="H192" s="66"/>
      <c r="I192" s="66"/>
      <c r="J192" s="129"/>
      <c r="K192" s="129"/>
      <c r="L192" s="132">
        <f>N197</f>
        <v>153006</v>
      </c>
      <c r="M192" s="132"/>
      <c r="N192" s="132"/>
      <c r="O192" s="132"/>
      <c r="P192" s="132"/>
      <c r="Q192" s="116"/>
      <c r="R192" s="66"/>
      <c r="S192" s="206"/>
      <c r="T192" s="206"/>
      <c r="U192" s="206"/>
      <c r="V192" s="66"/>
      <c r="W192" s="116"/>
      <c r="X192" s="116"/>
      <c r="Y192" s="116"/>
      <c r="Z192" s="116"/>
      <c r="AA192" s="116"/>
      <c r="AB192" s="66"/>
      <c r="AC192" s="91"/>
      <c r="AD192" s="91"/>
      <c r="AE192" s="91"/>
      <c r="AF192" s="91"/>
      <c r="AG192" s="91"/>
      <c r="AH192" s="270"/>
    </row>
    <row r="193" spans="1:34" ht="17.25" customHeight="1">
      <c r="A193" s="13"/>
      <c r="B193" s="29"/>
      <c r="C193" s="29"/>
      <c r="E193" s="66"/>
      <c r="F193" s="40" t="s">
        <v>29</v>
      </c>
      <c r="G193" s="40"/>
      <c r="H193" s="40"/>
      <c r="I193" s="40"/>
      <c r="J193" s="40"/>
      <c r="K193" s="40"/>
      <c r="L193" s="40"/>
      <c r="M193" s="40"/>
      <c r="N193" s="40" t="s">
        <v>31</v>
      </c>
      <c r="O193" s="40"/>
      <c r="P193" s="40"/>
      <c r="Q193" s="40"/>
      <c r="R193" s="40"/>
      <c r="S193" s="4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270"/>
    </row>
    <row r="194" spans="1:34" ht="17.25" customHeight="1">
      <c r="A194" s="13"/>
      <c r="B194" s="29"/>
      <c r="C194" s="29"/>
      <c r="E194" s="66"/>
      <c r="F194" s="96" t="s">
        <v>57</v>
      </c>
      <c r="G194" s="96"/>
      <c r="H194" s="96"/>
      <c r="I194" s="96"/>
      <c r="J194" s="96"/>
      <c r="K194" s="96"/>
      <c r="L194" s="96"/>
      <c r="M194" s="96"/>
      <c r="N194" s="151">
        <v>156331</v>
      </c>
      <c r="O194" s="161"/>
      <c r="P194" s="161"/>
      <c r="Q194" s="161"/>
      <c r="R194" s="161"/>
      <c r="S194" s="190" t="s">
        <v>22</v>
      </c>
      <c r="T194" s="60"/>
      <c r="U194" s="60"/>
      <c r="V194" s="231"/>
      <c r="W194" s="231"/>
      <c r="X194" s="231"/>
      <c r="Y194" s="231"/>
      <c r="Z194" s="231"/>
      <c r="AA194" s="231"/>
      <c r="AB194" s="231"/>
      <c r="AC194" s="116"/>
      <c r="AD194" s="116"/>
      <c r="AE194" s="205"/>
      <c r="AF194" s="205"/>
      <c r="AG194" s="205"/>
      <c r="AH194" s="270"/>
    </row>
    <row r="195" spans="1:34" ht="17.25" customHeight="1">
      <c r="A195" s="13"/>
      <c r="B195" s="29"/>
      <c r="C195" s="29"/>
      <c r="E195" s="66"/>
      <c r="F195" s="96" t="s">
        <v>66</v>
      </c>
      <c r="G195" s="96"/>
      <c r="H195" s="96"/>
      <c r="I195" s="96"/>
      <c r="J195" s="96"/>
      <c r="K195" s="96"/>
      <c r="L195" s="96"/>
      <c r="M195" s="96"/>
      <c r="N195" s="152">
        <v>150620</v>
      </c>
      <c r="O195" s="162"/>
      <c r="P195" s="162"/>
      <c r="Q195" s="162"/>
      <c r="R195" s="162"/>
      <c r="S195" s="191" t="s">
        <v>34</v>
      </c>
      <c r="T195" s="60"/>
      <c r="U195" s="60"/>
      <c r="V195" s="231"/>
      <c r="W195" s="231"/>
      <c r="X195" s="231"/>
      <c r="Y195" s="231"/>
      <c r="Z195" s="231"/>
      <c r="AA195" s="231"/>
      <c r="AB195" s="231"/>
      <c r="AC195" s="116"/>
      <c r="AD195" s="116"/>
      <c r="AE195" s="205"/>
      <c r="AF195" s="205"/>
      <c r="AG195" s="205"/>
      <c r="AH195" s="270"/>
    </row>
    <row r="196" spans="1:34" ht="17.25" customHeight="1">
      <c r="A196" s="13"/>
      <c r="B196" s="29"/>
      <c r="C196" s="29"/>
      <c r="E196" s="66"/>
      <c r="F196" s="96" t="s">
        <v>68</v>
      </c>
      <c r="G196" s="96"/>
      <c r="H196" s="96"/>
      <c r="I196" s="96"/>
      <c r="J196" s="96"/>
      <c r="K196" s="96"/>
      <c r="L196" s="96"/>
      <c r="M196" s="96"/>
      <c r="N196" s="151">
        <v>152066</v>
      </c>
      <c r="O196" s="161"/>
      <c r="P196" s="161"/>
      <c r="Q196" s="161"/>
      <c r="R196" s="161"/>
      <c r="S196" s="190" t="s">
        <v>30</v>
      </c>
      <c r="T196" s="60"/>
      <c r="U196" s="60"/>
      <c r="V196" s="231"/>
      <c r="W196" s="231"/>
      <c r="X196" s="231"/>
      <c r="Y196" s="231"/>
      <c r="Z196" s="231"/>
      <c r="AA196" s="231"/>
      <c r="AB196" s="231"/>
      <c r="AC196" s="116"/>
      <c r="AD196" s="116"/>
      <c r="AE196" s="205"/>
      <c r="AF196" s="205"/>
      <c r="AG196" s="205"/>
      <c r="AH196" s="270"/>
    </row>
    <row r="197" spans="1:34" ht="17.25" customHeight="1">
      <c r="A197" s="13"/>
      <c r="B197" s="29"/>
      <c r="C197" s="29"/>
      <c r="E197" s="66"/>
      <c r="F197" s="47" t="s">
        <v>16</v>
      </c>
      <c r="G197" s="113"/>
      <c r="H197" s="113"/>
      <c r="I197" s="113"/>
      <c r="J197" s="113"/>
      <c r="K197" s="113"/>
      <c r="L197" s="113"/>
      <c r="M197" s="142"/>
      <c r="N197" s="160">
        <f>ROUND((N196+N194+N195)/3,0)</f>
        <v>153006</v>
      </c>
      <c r="O197" s="175"/>
      <c r="P197" s="175"/>
      <c r="Q197" s="175"/>
      <c r="R197" s="175"/>
      <c r="S197" s="192"/>
      <c r="T197" s="164"/>
      <c r="U197" s="164"/>
      <c r="V197" s="231"/>
      <c r="W197" s="231"/>
      <c r="X197" s="231"/>
      <c r="Y197" s="231"/>
      <c r="Z197" s="231"/>
      <c r="AA197" s="231"/>
      <c r="AB197" s="231"/>
      <c r="AC197" s="116"/>
      <c r="AD197" s="116"/>
      <c r="AE197" s="116"/>
      <c r="AF197" s="116"/>
      <c r="AG197" s="116"/>
      <c r="AH197" s="270"/>
    </row>
    <row r="198" spans="1:34" ht="17.25" customHeight="1">
      <c r="A198" s="13"/>
      <c r="B198" s="29"/>
      <c r="C198" s="29"/>
      <c r="F198" s="95"/>
      <c r="G198" s="95"/>
      <c r="H198" s="95"/>
      <c r="I198" s="95"/>
      <c r="J198" s="95"/>
      <c r="K198" s="95"/>
      <c r="L198" s="95"/>
      <c r="M198" s="95"/>
      <c r="N198" s="166"/>
      <c r="O198" s="166"/>
      <c r="P198" s="166"/>
      <c r="Q198" s="166"/>
      <c r="R198" s="166"/>
      <c r="S198" s="193"/>
      <c r="T198" s="165"/>
      <c r="U198" s="165"/>
      <c r="V198" s="232"/>
      <c r="W198" s="232"/>
      <c r="X198" s="232"/>
      <c r="Y198" s="232"/>
      <c r="Z198" s="232"/>
      <c r="AA198" s="232"/>
      <c r="AB198" s="232"/>
      <c r="AC198" s="123"/>
      <c r="AD198" s="123"/>
      <c r="AE198" s="123"/>
      <c r="AF198" s="123"/>
      <c r="AG198" s="123"/>
      <c r="AH198" s="270"/>
    </row>
    <row r="199" spans="1:34" ht="17.25" customHeight="1">
      <c r="A199" s="13"/>
      <c r="B199" s="29"/>
      <c r="C199" s="29"/>
      <c r="E199" s="66" t="s">
        <v>136</v>
      </c>
      <c r="F199" s="66"/>
      <c r="G199" s="66"/>
      <c r="H199" s="66"/>
      <c r="I199" s="66"/>
      <c r="J199" s="66"/>
      <c r="K199" s="66"/>
      <c r="L199" s="66"/>
      <c r="M199" s="66"/>
      <c r="N199" s="91"/>
      <c r="O199" s="91"/>
      <c r="P199" s="91"/>
      <c r="Q199" s="91">
        <v>18181</v>
      </c>
      <c r="R199" s="91"/>
      <c r="S199" s="91"/>
      <c r="T199" s="91"/>
      <c r="U199" s="91"/>
      <c r="V199" s="206"/>
      <c r="W199" s="206"/>
      <c r="X199" s="206"/>
      <c r="Y199" s="66"/>
      <c r="Z199" s="116"/>
      <c r="AA199" s="116"/>
      <c r="AB199" s="116"/>
      <c r="AC199" s="123"/>
      <c r="AD199" s="123"/>
      <c r="AE199" s="123"/>
      <c r="AF199" s="123"/>
      <c r="AG199" s="123"/>
      <c r="AH199" s="270"/>
    </row>
    <row r="200" spans="1:34" ht="17.25" customHeight="1">
      <c r="A200" s="13"/>
      <c r="B200" s="29"/>
      <c r="C200" s="29"/>
      <c r="E200" s="66"/>
      <c r="F200" s="66" t="s">
        <v>139</v>
      </c>
      <c r="G200" s="66"/>
      <c r="H200" s="66"/>
      <c r="I200" s="66"/>
      <c r="J200" s="66"/>
      <c r="K200" s="66"/>
      <c r="L200" s="66"/>
      <c r="M200" s="66"/>
      <c r="N200" s="91"/>
      <c r="O200" s="91"/>
      <c r="P200" s="91"/>
      <c r="Q200" s="91"/>
      <c r="R200" s="91"/>
      <c r="S200" s="91"/>
      <c r="T200" s="91"/>
      <c r="U200" s="91"/>
      <c r="V200" s="206"/>
      <c r="W200" s="206"/>
      <c r="X200" s="206"/>
      <c r="Y200" s="66"/>
      <c r="Z200" s="116"/>
      <c r="AA200" s="116"/>
      <c r="AB200" s="116"/>
      <c r="AC200" s="123"/>
      <c r="AD200" s="123"/>
      <c r="AE200" s="123"/>
      <c r="AF200" s="123"/>
      <c r="AG200" s="123"/>
      <c r="AH200" s="270"/>
    </row>
    <row r="201" spans="1:34" ht="17.25" customHeight="1">
      <c r="A201" s="13"/>
      <c r="B201" s="29"/>
      <c r="C201" s="29"/>
      <c r="E201" s="66"/>
      <c r="F201" s="60"/>
      <c r="G201" s="60"/>
      <c r="H201" s="60"/>
      <c r="I201" s="60"/>
      <c r="J201" s="60"/>
      <c r="K201" s="91"/>
      <c r="L201" s="91"/>
      <c r="M201" s="91"/>
      <c r="N201" s="91"/>
      <c r="O201" s="91"/>
      <c r="P201" s="66"/>
      <c r="Q201" s="66"/>
      <c r="R201" s="91"/>
      <c r="S201" s="91"/>
      <c r="T201" s="91"/>
      <c r="U201" s="91"/>
      <c r="V201" s="91"/>
      <c r="W201" s="91"/>
      <c r="X201" s="66"/>
      <c r="Y201" s="184"/>
      <c r="Z201" s="184"/>
      <c r="AA201" s="184"/>
      <c r="AB201" s="66"/>
      <c r="AC201" s="123"/>
      <c r="AD201" s="123"/>
      <c r="AE201" s="123"/>
      <c r="AF201" s="123"/>
      <c r="AG201" s="123"/>
      <c r="AH201" s="270"/>
    </row>
    <row r="202" spans="1:34" ht="17.25" customHeight="1">
      <c r="A202" s="13"/>
      <c r="B202" s="29"/>
      <c r="C202" s="29"/>
      <c r="E202" s="66" t="s">
        <v>137</v>
      </c>
      <c r="F202" s="66"/>
      <c r="G202" s="66"/>
      <c r="H202" s="66"/>
      <c r="I202" s="66"/>
      <c r="J202" s="129"/>
      <c r="K202" s="129"/>
      <c r="L202" s="132">
        <f>N207</f>
        <v>36305</v>
      </c>
      <c r="M202" s="132"/>
      <c r="N202" s="132"/>
      <c r="O202" s="132"/>
      <c r="P202" s="132"/>
      <c r="Q202" s="129"/>
      <c r="R202" s="66"/>
      <c r="S202" s="207"/>
      <c r="T202" s="206"/>
      <c r="U202" s="206"/>
      <c r="V202" s="66"/>
      <c r="W202" s="116"/>
      <c r="X202" s="116"/>
      <c r="Y202" s="116"/>
      <c r="Z202" s="116"/>
      <c r="AA202" s="116"/>
      <c r="AB202" s="66"/>
      <c r="AC202" s="123"/>
      <c r="AD202" s="123"/>
      <c r="AE202" s="123"/>
      <c r="AF202" s="123"/>
      <c r="AG202" s="123"/>
      <c r="AH202" s="270"/>
    </row>
    <row r="203" spans="1:34" ht="17.25" customHeight="1">
      <c r="A203" s="13"/>
      <c r="B203" s="29"/>
      <c r="C203" s="29"/>
      <c r="E203" s="66"/>
      <c r="F203" s="40" t="s">
        <v>29</v>
      </c>
      <c r="G203" s="40"/>
      <c r="H203" s="40"/>
      <c r="I203" s="40"/>
      <c r="J203" s="40"/>
      <c r="K203" s="40"/>
      <c r="L203" s="40"/>
      <c r="M203" s="40"/>
      <c r="N203" s="40" t="s">
        <v>31</v>
      </c>
      <c r="O203" s="40"/>
      <c r="P203" s="40"/>
      <c r="Q203" s="40"/>
      <c r="R203" s="40"/>
      <c r="S203" s="6"/>
      <c r="T203" s="8"/>
      <c r="U203" s="60"/>
      <c r="V203" s="60"/>
      <c r="W203" s="60"/>
      <c r="X203" s="60"/>
      <c r="Y203" s="60"/>
      <c r="Z203" s="60"/>
      <c r="AA203" s="60"/>
      <c r="AB203" s="60"/>
      <c r="AC203" s="123"/>
      <c r="AD203" s="123"/>
      <c r="AE203" s="123"/>
      <c r="AF203" s="123"/>
      <c r="AG203" s="123"/>
      <c r="AH203" s="270"/>
    </row>
    <row r="204" spans="1:34" ht="17.25" customHeight="1">
      <c r="A204" s="13"/>
      <c r="B204" s="29"/>
      <c r="C204" s="29"/>
      <c r="E204" s="66"/>
      <c r="F204" s="96" t="s">
        <v>57</v>
      </c>
      <c r="G204" s="96"/>
      <c r="H204" s="96"/>
      <c r="I204" s="96"/>
      <c r="J204" s="96"/>
      <c r="K204" s="96"/>
      <c r="L204" s="96"/>
      <c r="M204" s="96"/>
      <c r="N204" s="151">
        <v>47237</v>
      </c>
      <c r="O204" s="161"/>
      <c r="P204" s="161"/>
      <c r="Q204" s="161"/>
      <c r="R204" s="161"/>
      <c r="S204" s="208" t="s">
        <v>22</v>
      </c>
      <c r="T204" s="8"/>
      <c r="U204" s="60"/>
      <c r="V204" s="231"/>
      <c r="W204" s="231"/>
      <c r="X204" s="231"/>
      <c r="Y204" s="231"/>
      <c r="Z204" s="231"/>
      <c r="AA204" s="231"/>
      <c r="AB204" s="231"/>
      <c r="AC204" s="123"/>
      <c r="AD204" s="123"/>
      <c r="AE204" s="123"/>
      <c r="AF204" s="123"/>
      <c r="AG204" s="123"/>
      <c r="AH204" s="270"/>
    </row>
    <row r="205" spans="1:34" ht="17.25" customHeight="1">
      <c r="A205" s="13"/>
      <c r="B205" s="29"/>
      <c r="C205" s="29"/>
      <c r="E205" s="66"/>
      <c r="F205" s="96" t="s">
        <v>66</v>
      </c>
      <c r="G205" s="96"/>
      <c r="H205" s="96"/>
      <c r="I205" s="96"/>
      <c r="J205" s="96"/>
      <c r="K205" s="96"/>
      <c r="L205" s="96"/>
      <c r="M205" s="96"/>
      <c r="N205" s="167">
        <v>35045</v>
      </c>
      <c r="O205" s="176"/>
      <c r="P205" s="176"/>
      <c r="Q205" s="176"/>
      <c r="R205" s="176"/>
      <c r="S205" s="201" t="s">
        <v>34</v>
      </c>
      <c r="T205" s="8"/>
      <c r="U205" s="60"/>
      <c r="V205" s="231"/>
      <c r="W205" s="231"/>
      <c r="X205" s="231"/>
      <c r="Y205" s="231"/>
      <c r="Z205" s="231"/>
      <c r="AA205" s="231"/>
      <c r="AB205" s="231"/>
      <c r="AC205" s="123"/>
      <c r="AD205" s="123"/>
      <c r="AE205" s="123"/>
      <c r="AF205" s="123"/>
      <c r="AG205" s="123"/>
      <c r="AH205" s="270"/>
    </row>
    <row r="206" spans="1:34" ht="17.25" customHeight="1">
      <c r="A206" s="13"/>
      <c r="B206" s="29"/>
      <c r="C206" s="29"/>
      <c r="E206" s="66"/>
      <c r="F206" s="96" t="s">
        <v>68</v>
      </c>
      <c r="G206" s="96"/>
      <c r="H206" s="96"/>
      <c r="I206" s="96"/>
      <c r="J206" s="96"/>
      <c r="K206" s="96"/>
      <c r="L206" s="96"/>
      <c r="M206" s="96"/>
      <c r="N206" s="152">
        <v>26634</v>
      </c>
      <c r="O206" s="162"/>
      <c r="P206" s="162"/>
      <c r="Q206" s="162"/>
      <c r="R206" s="162"/>
      <c r="S206" s="191" t="s">
        <v>30</v>
      </c>
      <c r="T206" s="8"/>
      <c r="U206" s="60"/>
      <c r="V206" s="231"/>
      <c r="W206" s="231"/>
      <c r="X206" s="231"/>
      <c r="Y206" s="231"/>
      <c r="Z206" s="231"/>
      <c r="AA206" s="231"/>
      <c r="AB206" s="231"/>
      <c r="AC206" s="123"/>
      <c r="AD206" s="123"/>
      <c r="AE206" s="123"/>
      <c r="AF206" s="123"/>
      <c r="AG206" s="123"/>
      <c r="AH206" s="270"/>
    </row>
    <row r="207" spans="1:34" ht="17.25" customHeight="1">
      <c r="A207" s="13"/>
      <c r="B207" s="29"/>
      <c r="C207" s="29"/>
      <c r="E207" s="66"/>
      <c r="F207" s="47" t="s">
        <v>16</v>
      </c>
      <c r="G207" s="113"/>
      <c r="H207" s="113"/>
      <c r="I207" s="113"/>
      <c r="J207" s="113"/>
      <c r="K207" s="113"/>
      <c r="L207" s="113"/>
      <c r="M207" s="142"/>
      <c r="N207" s="155">
        <f>ROUND((N206+N204+N205)/3,0)</f>
        <v>36305</v>
      </c>
      <c r="O207" s="163"/>
      <c r="P207" s="163"/>
      <c r="Q207" s="163"/>
      <c r="R207" s="163"/>
      <c r="S207" s="162"/>
      <c r="T207" s="217"/>
      <c r="U207" s="164"/>
      <c r="V207" s="231"/>
      <c r="W207" s="231"/>
      <c r="X207" s="231"/>
      <c r="Y207" s="231"/>
      <c r="Z207" s="231"/>
      <c r="AA207" s="231"/>
      <c r="AB207" s="231"/>
      <c r="AC207" s="123"/>
      <c r="AD207" s="123"/>
      <c r="AE207" s="123"/>
      <c r="AF207" s="123"/>
      <c r="AG207" s="123"/>
      <c r="AH207" s="270"/>
    </row>
    <row r="208" spans="1:34" ht="17.25" customHeight="1">
      <c r="A208" s="13"/>
      <c r="B208" s="29"/>
      <c r="C208" s="29"/>
      <c r="E208" s="66"/>
      <c r="F208" s="66"/>
      <c r="G208" s="66"/>
      <c r="H208" s="66"/>
      <c r="I208" s="66"/>
      <c r="J208" s="66"/>
      <c r="K208" s="116"/>
      <c r="L208" s="116"/>
      <c r="M208" s="116"/>
      <c r="N208" s="116"/>
      <c r="O208" s="116"/>
      <c r="P208" s="184"/>
      <c r="Q208" s="66"/>
      <c r="R208" s="91"/>
      <c r="S208" s="91"/>
      <c r="T208" s="91"/>
      <c r="U208" s="91"/>
      <c r="V208" s="91"/>
      <c r="W208" s="91"/>
      <c r="X208" s="66"/>
      <c r="Y208" s="184"/>
      <c r="Z208" s="184"/>
      <c r="AA208" s="184"/>
      <c r="AB208" s="66"/>
      <c r="AC208" s="123"/>
      <c r="AD208" s="123"/>
      <c r="AE208" s="123"/>
      <c r="AF208" s="123"/>
      <c r="AG208" s="123"/>
      <c r="AH208" s="270"/>
    </row>
    <row r="209" spans="1:35" ht="17.25" customHeight="1">
      <c r="A209" s="13"/>
      <c r="B209" s="29"/>
      <c r="C209" s="29"/>
      <c r="E209" s="66" t="s">
        <v>138</v>
      </c>
      <c r="F209" s="66"/>
      <c r="G209" s="66"/>
      <c r="H209" s="116"/>
      <c r="I209" s="116"/>
      <c r="J209" s="116"/>
      <c r="K209" s="116"/>
      <c r="L209" s="116"/>
      <c r="M209" s="116"/>
      <c r="N209" s="116">
        <f>W175+Y178+V181+Y185+V188+L192+Q199+L202</f>
        <v>1078744</v>
      </c>
      <c r="O209" s="116"/>
      <c r="P209" s="116"/>
      <c r="Q209" s="116"/>
      <c r="R209" s="116"/>
      <c r="S209" s="116"/>
      <c r="T209" s="184"/>
      <c r="U209" s="184"/>
      <c r="V209" s="184"/>
      <c r="W209" s="66"/>
      <c r="X209" s="91"/>
      <c r="Y209" s="91"/>
      <c r="Z209" s="91"/>
      <c r="AA209" s="91"/>
      <c r="AB209" s="91"/>
      <c r="AC209" s="123"/>
      <c r="AD209" s="123"/>
      <c r="AE209" s="123"/>
      <c r="AF209" s="123"/>
      <c r="AG209" s="123"/>
      <c r="AH209" s="270"/>
    </row>
    <row r="210" spans="1:35" ht="17.25" customHeight="1">
      <c r="A210" s="14"/>
      <c r="B210" s="36"/>
      <c r="C210" s="36"/>
      <c r="D210" s="67"/>
      <c r="E210" s="67"/>
      <c r="F210" s="67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209"/>
      <c r="T210" s="209"/>
      <c r="U210" s="209"/>
      <c r="V210" s="67"/>
      <c r="W210" s="138"/>
      <c r="X210" s="138"/>
      <c r="Y210" s="138"/>
      <c r="Z210" s="138"/>
      <c r="AA210" s="138"/>
      <c r="AB210" s="138"/>
      <c r="AC210" s="138"/>
      <c r="AD210" s="138"/>
      <c r="AE210" s="67"/>
      <c r="AF210" s="67"/>
      <c r="AG210" s="67"/>
      <c r="AH210" s="270"/>
    </row>
    <row r="211" spans="1:35" ht="17.25" customHeight="1">
      <c r="A211" s="15" t="s">
        <v>23</v>
      </c>
      <c r="B211" s="30"/>
      <c r="C211" s="29">
        <f>ROUNDUP(S213,-3)/1000</f>
        <v>28</v>
      </c>
      <c r="D211" s="65" t="s">
        <v>17</v>
      </c>
      <c r="E211" s="65"/>
      <c r="F211" s="65"/>
      <c r="G211" s="65"/>
      <c r="H211" s="65"/>
      <c r="I211" s="65"/>
      <c r="J211" s="133"/>
      <c r="K211" s="133"/>
      <c r="L211" s="133"/>
      <c r="M211" s="65"/>
      <c r="N211" s="122"/>
      <c r="O211" s="122"/>
      <c r="P211" s="122"/>
      <c r="Q211" s="122"/>
      <c r="R211" s="122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22"/>
      <c r="AC211" s="122"/>
      <c r="AD211" s="122"/>
      <c r="AE211" s="122"/>
      <c r="AF211" s="122"/>
      <c r="AG211" s="65"/>
      <c r="AH211" s="270"/>
    </row>
    <row r="212" spans="1:35" ht="17.25" customHeight="1">
      <c r="A212" s="13"/>
      <c r="B212" s="29"/>
      <c r="C212" s="29"/>
      <c r="E212" s="1" t="s">
        <v>35</v>
      </c>
      <c r="L212" s="146"/>
      <c r="N212" s="123"/>
      <c r="O212" s="123"/>
      <c r="P212" s="123"/>
      <c r="Q212" s="123"/>
      <c r="R212" s="123"/>
      <c r="S212" s="70">
        <v>27170</v>
      </c>
      <c r="T212" s="70"/>
      <c r="U212" s="70"/>
      <c r="V212" s="70"/>
      <c r="W212" s="70"/>
      <c r="X212" s="70"/>
      <c r="Y212" s="1" t="s">
        <v>69</v>
      </c>
      <c r="Z212" s="70"/>
      <c r="AA212" s="70"/>
      <c r="AB212" s="70"/>
      <c r="AC212" s="70"/>
      <c r="AD212" s="70"/>
      <c r="AE212" s="70"/>
      <c r="AF212" s="70"/>
      <c r="AG212" s="66"/>
      <c r="AH212" s="270"/>
    </row>
    <row r="213" spans="1:35" ht="17.25" customHeight="1">
      <c r="A213" s="13"/>
      <c r="B213" s="29"/>
      <c r="C213" s="29"/>
      <c r="D213" s="1" t="s">
        <v>60</v>
      </c>
      <c r="I213" s="98"/>
      <c r="L213" s="146"/>
      <c r="N213" s="123"/>
      <c r="O213" s="123"/>
      <c r="P213" s="123"/>
      <c r="Q213" s="123"/>
      <c r="R213" s="123"/>
      <c r="S213" s="70">
        <f>SUM(S212:W212)</f>
        <v>27170</v>
      </c>
      <c r="T213" s="70"/>
      <c r="U213" s="70"/>
      <c r="V213" s="70"/>
      <c r="W213" s="70"/>
      <c r="X213" s="70"/>
      <c r="Z213" s="70"/>
      <c r="AA213" s="70"/>
      <c r="AB213" s="70"/>
      <c r="AC213" s="70"/>
      <c r="AD213" s="70"/>
      <c r="AE213" s="70"/>
      <c r="AF213" s="70"/>
      <c r="AG213" s="66"/>
      <c r="AH213" s="270"/>
    </row>
    <row r="214" spans="1:35" ht="17.25" customHeight="1">
      <c r="A214" s="14"/>
      <c r="B214" s="36"/>
      <c r="C214" s="36"/>
      <c r="D214" s="67"/>
      <c r="E214" s="67"/>
      <c r="F214" s="67"/>
      <c r="G214" s="124"/>
      <c r="H214" s="124"/>
      <c r="I214" s="124"/>
      <c r="J214" s="124"/>
      <c r="K214" s="124"/>
      <c r="L214" s="124"/>
      <c r="M214" s="156"/>
      <c r="N214" s="67"/>
      <c r="O214" s="177"/>
      <c r="P214" s="177"/>
      <c r="Q214" s="177"/>
      <c r="R214" s="177"/>
      <c r="S214" s="177"/>
      <c r="T214" s="67"/>
      <c r="U214" s="67"/>
      <c r="V214" s="209"/>
      <c r="W214" s="209"/>
      <c r="X214" s="209"/>
      <c r="Y214" s="67"/>
      <c r="Z214" s="138"/>
      <c r="AA214" s="138"/>
      <c r="AB214" s="138"/>
      <c r="AC214" s="138"/>
      <c r="AD214" s="138"/>
      <c r="AE214" s="67"/>
      <c r="AF214" s="67"/>
      <c r="AG214" s="67"/>
      <c r="AH214" s="270"/>
    </row>
    <row r="215" spans="1:35" ht="17.25" customHeight="1">
      <c r="A215" s="16" t="s">
        <v>52</v>
      </c>
      <c r="B215" s="37"/>
      <c r="C215" s="50">
        <f>SUM(C6:C214)</f>
        <v>9757</v>
      </c>
      <c r="D215" s="68"/>
      <c r="E215" s="68"/>
      <c r="F215" s="68"/>
      <c r="G215" s="125"/>
      <c r="H215" s="125"/>
      <c r="I215" s="125"/>
      <c r="J215" s="125"/>
      <c r="K215" s="125"/>
      <c r="L215" s="125"/>
      <c r="M215" s="157"/>
      <c r="N215" s="68"/>
      <c r="O215" s="178"/>
      <c r="P215" s="178"/>
      <c r="Q215" s="178"/>
      <c r="R215" s="178"/>
      <c r="S215" s="178"/>
      <c r="T215" s="68"/>
      <c r="U215" s="68"/>
      <c r="V215" s="233"/>
      <c r="W215" s="233"/>
      <c r="X215" s="233"/>
      <c r="Y215" s="68"/>
      <c r="Z215" s="250"/>
      <c r="AA215" s="250"/>
      <c r="AB215" s="250"/>
      <c r="AC215" s="250"/>
      <c r="AD215" s="250"/>
      <c r="AE215" s="68"/>
      <c r="AF215" s="68"/>
      <c r="AG215" s="68"/>
      <c r="AH215" s="270"/>
    </row>
    <row r="216" spans="1:35" ht="17.25" customHeight="1">
      <c r="A216" s="17" t="s">
        <v>3</v>
      </c>
      <c r="B216" s="38"/>
      <c r="C216" s="51">
        <f>C215</f>
        <v>9757</v>
      </c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270"/>
    </row>
    <row r="217" spans="1:35" ht="11.25" customHeight="1">
      <c r="A217" s="5"/>
      <c r="B217" s="39"/>
      <c r="C217" s="39"/>
      <c r="D217" s="39"/>
    </row>
    <row r="218" spans="1:35" ht="17.25" customHeight="1">
      <c r="A218" s="1" t="s">
        <v>46</v>
      </c>
      <c r="AI218" s="1"/>
    </row>
    <row r="219" spans="1:35" ht="17.25" customHeight="1">
      <c r="A219" s="6" t="s">
        <v>5</v>
      </c>
      <c r="B219" s="40" t="s">
        <v>56</v>
      </c>
      <c r="C219" s="52" t="s">
        <v>10</v>
      </c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262"/>
      <c r="AH219" s="2"/>
    </row>
    <row r="220" spans="1:35" ht="17.25" customHeight="1">
      <c r="A220" s="18" t="s">
        <v>7</v>
      </c>
      <c r="B220" s="29">
        <f>ROUNDDOWN(K221,-3)/1000</f>
        <v>41</v>
      </c>
      <c r="C220" s="53"/>
      <c r="D220" s="53"/>
      <c r="E220" s="53"/>
      <c r="F220" s="53"/>
      <c r="G220" s="53"/>
      <c r="H220" s="53"/>
      <c r="I220" s="53"/>
      <c r="O220" s="70"/>
      <c r="P220" s="70"/>
      <c r="R220" s="195"/>
      <c r="S220" s="195"/>
      <c r="T220" s="195"/>
      <c r="V220" s="234"/>
      <c r="W220" s="234"/>
      <c r="X220" s="234"/>
      <c r="Y220" s="234"/>
      <c r="Z220" s="234"/>
      <c r="AA220" s="234"/>
      <c r="AB220" s="234"/>
      <c r="AC220" s="234"/>
      <c r="AD220" s="234"/>
      <c r="AE220" s="234"/>
      <c r="AF220" s="263"/>
      <c r="AH220" s="2"/>
    </row>
    <row r="221" spans="1:35" ht="17.25" customHeight="1">
      <c r="A221" s="12"/>
      <c r="B221" s="29"/>
      <c r="D221" s="66" t="s">
        <v>140</v>
      </c>
      <c r="E221" s="66"/>
      <c r="F221" s="66"/>
      <c r="G221" s="66"/>
      <c r="H221" s="66"/>
      <c r="I221" s="66"/>
      <c r="J221" s="66"/>
      <c r="K221" s="91">
        <f>M226</f>
        <v>41556</v>
      </c>
      <c r="L221" s="91"/>
      <c r="M221" s="91"/>
      <c r="N221" s="91"/>
      <c r="O221" s="91"/>
      <c r="P221" s="91"/>
      <c r="Q221" s="91"/>
      <c r="R221" s="66"/>
      <c r="S221" s="210"/>
      <c r="T221" s="210"/>
      <c r="U221" s="210"/>
      <c r="V221" s="66"/>
      <c r="W221" s="91"/>
      <c r="X221" s="91"/>
      <c r="Y221" s="91"/>
      <c r="Z221" s="91"/>
      <c r="AA221" s="91"/>
      <c r="AB221" s="91"/>
      <c r="AC221" s="91"/>
      <c r="AD221" s="91"/>
      <c r="AE221" s="91"/>
      <c r="AF221" s="264"/>
      <c r="AH221" s="2"/>
    </row>
    <row r="222" spans="1:35" ht="17.25" customHeight="1">
      <c r="A222" s="12"/>
      <c r="B222" s="29"/>
      <c r="D222" s="66"/>
      <c r="E222" s="40" t="s">
        <v>29</v>
      </c>
      <c r="F222" s="40"/>
      <c r="G222" s="40"/>
      <c r="H222" s="40"/>
      <c r="I222" s="40"/>
      <c r="J222" s="40"/>
      <c r="K222" s="40"/>
      <c r="L222" s="40"/>
      <c r="M222" s="154" t="s">
        <v>31</v>
      </c>
      <c r="N222" s="154"/>
      <c r="O222" s="154"/>
      <c r="P222" s="154"/>
      <c r="Q222" s="154"/>
      <c r="R222" s="154"/>
      <c r="S222" s="6" t="s">
        <v>32</v>
      </c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262"/>
      <c r="AH222" s="2"/>
    </row>
    <row r="223" spans="1:35" ht="17.25" customHeight="1">
      <c r="A223" s="12"/>
      <c r="B223" s="29"/>
      <c r="D223" s="66"/>
      <c r="E223" s="96" t="s">
        <v>57</v>
      </c>
      <c r="F223" s="96"/>
      <c r="G223" s="96"/>
      <c r="H223" s="96"/>
      <c r="I223" s="96"/>
      <c r="J223" s="96"/>
      <c r="K223" s="96"/>
      <c r="L223" s="96"/>
      <c r="M223" s="152">
        <v>28887</v>
      </c>
      <c r="N223" s="162"/>
      <c r="O223" s="162"/>
      <c r="P223" s="162"/>
      <c r="Q223" s="162"/>
      <c r="R223" s="191" t="s">
        <v>22</v>
      </c>
      <c r="S223" s="211"/>
      <c r="T223" s="168"/>
      <c r="U223" s="168"/>
      <c r="V223" s="168"/>
      <c r="W223" s="168"/>
      <c r="X223" s="243"/>
      <c r="Y223" s="248"/>
      <c r="Z223" s="248"/>
      <c r="AA223" s="248"/>
      <c r="AB223" s="218"/>
      <c r="AC223" s="218"/>
      <c r="AD223" s="248"/>
      <c r="AE223" s="248"/>
      <c r="AF223" s="265"/>
      <c r="AH223" s="2"/>
    </row>
    <row r="224" spans="1:35" ht="17.25" customHeight="1">
      <c r="A224" s="12"/>
      <c r="B224" s="29"/>
      <c r="D224" s="66"/>
      <c r="E224" s="96" t="s">
        <v>66</v>
      </c>
      <c r="F224" s="96"/>
      <c r="G224" s="96"/>
      <c r="H224" s="96"/>
      <c r="I224" s="96"/>
      <c r="J224" s="96"/>
      <c r="K224" s="96"/>
      <c r="L224" s="96"/>
      <c r="M224" s="151">
        <v>63218</v>
      </c>
      <c r="N224" s="161"/>
      <c r="O224" s="161"/>
      <c r="P224" s="161"/>
      <c r="Q224" s="161"/>
      <c r="R224" s="196" t="s">
        <v>34</v>
      </c>
      <c r="S224" s="211"/>
      <c r="T224" s="168"/>
      <c r="U224" s="168"/>
      <c r="V224" s="168"/>
      <c r="W224" s="168"/>
      <c r="X224" s="243"/>
      <c r="Y224" s="248"/>
      <c r="Z224" s="248"/>
      <c r="AA224" s="248"/>
      <c r="AB224" s="218"/>
      <c r="AC224" s="218"/>
      <c r="AD224" s="248"/>
      <c r="AE224" s="248"/>
      <c r="AF224" s="265"/>
      <c r="AH224" s="2"/>
    </row>
    <row r="225" spans="1:257" ht="17.25" customHeight="1">
      <c r="A225" s="12"/>
      <c r="B225" s="29"/>
      <c r="D225" s="66"/>
      <c r="E225" s="96" t="s">
        <v>68</v>
      </c>
      <c r="F225" s="96"/>
      <c r="G225" s="96"/>
      <c r="H225" s="96"/>
      <c r="I225" s="96"/>
      <c r="J225" s="96"/>
      <c r="K225" s="96"/>
      <c r="L225" s="96"/>
      <c r="M225" s="151">
        <v>32563</v>
      </c>
      <c r="N225" s="161"/>
      <c r="O225" s="161"/>
      <c r="P225" s="161"/>
      <c r="Q225" s="161"/>
      <c r="R225" s="196" t="s">
        <v>30</v>
      </c>
      <c r="S225" s="211"/>
      <c r="T225" s="168"/>
      <c r="U225" s="168"/>
      <c r="V225" s="168"/>
      <c r="W225" s="168"/>
      <c r="X225" s="243"/>
      <c r="Y225" s="248"/>
      <c r="Z225" s="248"/>
      <c r="AA225" s="248"/>
      <c r="AB225" s="218"/>
      <c r="AC225" s="218"/>
      <c r="AD225" s="248"/>
      <c r="AE225" s="248"/>
      <c r="AF225" s="265"/>
      <c r="AH225" s="2"/>
    </row>
    <row r="226" spans="1:257" ht="17.25" customHeight="1">
      <c r="A226" s="12"/>
      <c r="B226" s="29"/>
      <c r="D226" s="66"/>
      <c r="E226" s="47" t="s">
        <v>16</v>
      </c>
      <c r="F226" s="113"/>
      <c r="G226" s="113"/>
      <c r="H226" s="113"/>
      <c r="I226" s="113"/>
      <c r="J226" s="113"/>
      <c r="K226" s="113"/>
      <c r="L226" s="142"/>
      <c r="M226" s="158">
        <f>ROUND((M225+M223+M224)/3,0)</f>
        <v>41556</v>
      </c>
      <c r="N226" s="168"/>
      <c r="O226" s="168"/>
      <c r="P226" s="168"/>
      <c r="Q226" s="168"/>
      <c r="R226" s="162"/>
      <c r="S226" s="211"/>
      <c r="T226" s="218"/>
      <c r="U226" s="218"/>
      <c r="V226" s="218"/>
      <c r="W226" s="218"/>
      <c r="X226" s="218"/>
      <c r="Y226" s="218"/>
      <c r="Z226" s="218"/>
      <c r="AA226" s="218"/>
      <c r="AB226" s="218"/>
      <c r="AC226" s="218"/>
      <c r="AD226" s="218"/>
      <c r="AE226" s="218"/>
      <c r="AF226" s="200"/>
      <c r="AH226" s="2"/>
    </row>
    <row r="227" spans="1:257" ht="17.25" customHeight="1">
      <c r="A227" s="12"/>
      <c r="B227" s="29"/>
      <c r="D227" s="70"/>
      <c r="E227" s="70"/>
      <c r="F227" s="70"/>
      <c r="G227" s="70"/>
      <c r="H227" s="70"/>
      <c r="I227" s="5"/>
      <c r="J227" s="5"/>
      <c r="K227" s="5"/>
      <c r="L227" s="95"/>
      <c r="M227" s="95"/>
      <c r="N227" s="169"/>
      <c r="O227" s="169"/>
      <c r="P227" s="169"/>
      <c r="R227" s="70"/>
      <c r="S227" s="70"/>
      <c r="T227" s="70"/>
      <c r="U227" s="70"/>
      <c r="V227" s="70"/>
      <c r="W227" s="70"/>
      <c r="Z227" s="2"/>
      <c r="AA227" s="2"/>
      <c r="AB227" s="2"/>
      <c r="AC227" s="2"/>
      <c r="AD227" s="2"/>
      <c r="AE227" s="2"/>
      <c r="AF227" s="266"/>
      <c r="AH227" s="2"/>
    </row>
    <row r="228" spans="1:257" ht="17.25" customHeight="1">
      <c r="A228" s="12"/>
      <c r="B228" s="29"/>
      <c r="L228" s="70"/>
      <c r="M228" s="70"/>
      <c r="N228" s="70"/>
      <c r="O228" s="70"/>
      <c r="P228" s="70"/>
      <c r="R228" s="195"/>
      <c r="S228" s="195"/>
      <c r="T228" s="195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266"/>
      <c r="AH228" s="2"/>
    </row>
    <row r="229" spans="1:257" ht="17.25" customHeight="1">
      <c r="A229" s="19" t="s">
        <v>0</v>
      </c>
      <c r="B229" s="41">
        <f>SUM(B220:B228)</f>
        <v>41</v>
      </c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267"/>
      <c r="AH229" s="2"/>
    </row>
    <row r="231" spans="1:257" ht="17.25" customHeight="1">
      <c r="A231" s="20" t="s">
        <v>143</v>
      </c>
      <c r="B231" s="42"/>
      <c r="C231" s="42"/>
      <c r="G231" s="60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</row>
    <row r="232" spans="1:257" ht="39" customHeight="1">
      <c r="A232" s="21" t="s">
        <v>5</v>
      </c>
      <c r="B232" s="43" t="s">
        <v>144</v>
      </c>
      <c r="C232" s="21" t="s">
        <v>42</v>
      </c>
      <c r="G232" s="58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</row>
    <row r="233" spans="1:257" ht="17.25" customHeight="1">
      <c r="A233" s="22" t="s">
        <v>58</v>
      </c>
      <c r="B233" s="44"/>
      <c r="C233" s="55">
        <f>C216</f>
        <v>9757</v>
      </c>
      <c r="G233" s="58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</row>
    <row r="234" spans="1:257" ht="17.25" customHeight="1">
      <c r="A234" s="23" t="s">
        <v>141</v>
      </c>
      <c r="B234" s="44"/>
      <c r="C234" s="55">
        <f>B229</f>
        <v>41</v>
      </c>
      <c r="G234" s="58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</row>
    <row r="235" spans="1:257" ht="17.25" customHeight="1">
      <c r="A235" s="23" t="s">
        <v>142</v>
      </c>
      <c r="B235" s="45"/>
      <c r="C235" s="56">
        <f>ROUNDDOWN((C233-C234)*N236,0)</f>
        <v>971</v>
      </c>
      <c r="D235" s="66"/>
      <c r="E235" s="66"/>
      <c r="F235" s="66"/>
      <c r="G235" s="58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</row>
    <row r="236" spans="1:257" ht="17.25" customHeight="1">
      <c r="A236" s="24" t="s">
        <v>0</v>
      </c>
      <c r="B236" s="46"/>
      <c r="C236" s="57">
        <f>C233-C234+C235</f>
        <v>10687</v>
      </c>
      <c r="D236" s="66"/>
      <c r="E236" s="98"/>
      <c r="F236" s="66"/>
      <c r="G236" s="66"/>
      <c r="H236" s="58" t="s">
        <v>112</v>
      </c>
      <c r="I236" s="58"/>
      <c r="J236" s="58"/>
      <c r="K236" s="140"/>
      <c r="L236" s="140"/>
      <c r="M236" s="98"/>
      <c r="N236" s="140">
        <v>0.1</v>
      </c>
      <c r="O236" s="140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66"/>
      <c r="AA236" s="66"/>
      <c r="AB236" s="66"/>
      <c r="AC236" s="98"/>
      <c r="AD236" s="98"/>
      <c r="AE236" s="98"/>
      <c r="AF236" s="98"/>
      <c r="AG236" s="98"/>
      <c r="AH236" s="98"/>
      <c r="AI236" s="98"/>
      <c r="AJ236" s="98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</row>
    <row r="237" spans="1:257" ht="17.25" customHeight="1">
      <c r="A237" s="5"/>
      <c r="B237" s="39"/>
      <c r="C237" s="39"/>
      <c r="D237" s="39"/>
      <c r="K237" s="141"/>
      <c r="L237" s="141"/>
      <c r="M237" s="141"/>
      <c r="N237" s="141"/>
      <c r="O237" s="141"/>
      <c r="W237" s="141"/>
      <c r="X237" s="141"/>
      <c r="Y237" s="141"/>
      <c r="Z237" s="141"/>
      <c r="AA237" s="141"/>
      <c r="AB237" s="39"/>
    </row>
    <row r="238" spans="1:257" ht="17.25" customHeight="1">
      <c r="A238" s="5"/>
      <c r="B238" s="39"/>
      <c r="C238" s="39"/>
      <c r="D238" s="39"/>
      <c r="K238" s="141"/>
      <c r="L238" s="141"/>
      <c r="M238" s="141"/>
      <c r="N238" s="141"/>
      <c r="O238" s="141"/>
      <c r="W238" s="141"/>
      <c r="X238" s="141"/>
      <c r="Y238" s="141"/>
      <c r="Z238" s="141"/>
      <c r="AA238" s="141"/>
      <c r="AB238" s="39"/>
    </row>
  </sheetData>
  <mergeCells count="376">
    <mergeCell ref="A1:AH1"/>
    <mergeCell ref="A2:AH2"/>
    <mergeCell ref="D5:AH5"/>
    <mergeCell ref="AC7:AG7"/>
    <mergeCell ref="F8:I8"/>
    <mergeCell ref="J8:K8"/>
    <mergeCell ref="L8:O8"/>
    <mergeCell ref="Q8:R8"/>
    <mergeCell ref="S8:W8"/>
    <mergeCell ref="AA8:AB8"/>
    <mergeCell ref="AC8:AG8"/>
    <mergeCell ref="E9:P9"/>
    <mergeCell ref="R9:U9"/>
    <mergeCell ref="V9:W9"/>
    <mergeCell ref="X9:Z9"/>
    <mergeCell ref="AA9:AB9"/>
    <mergeCell ref="AC9:AG9"/>
    <mergeCell ref="I10:L10"/>
    <mergeCell ref="M10:N10"/>
    <mergeCell ref="O10:R10"/>
    <mergeCell ref="S10:T10"/>
    <mergeCell ref="U10:V10"/>
    <mergeCell ref="AA10:AB10"/>
    <mergeCell ref="AC10:AG10"/>
    <mergeCell ref="I11:L11"/>
    <mergeCell ref="M11:N11"/>
    <mergeCell ref="O11:R11"/>
    <mergeCell ref="S11:T11"/>
    <mergeCell ref="U11:V11"/>
    <mergeCell ref="AA11:AB11"/>
    <mergeCell ref="AC11:AG11"/>
    <mergeCell ref="AC14:AG14"/>
    <mergeCell ref="E15:H15"/>
    <mergeCell ref="I15:L15"/>
    <mergeCell ref="M15:N15"/>
    <mergeCell ref="O15:R15"/>
    <mergeCell ref="AA15:AB15"/>
    <mergeCell ref="AC15:AG15"/>
    <mergeCell ref="E16:H16"/>
    <mergeCell ref="I16:L16"/>
    <mergeCell ref="M16:N16"/>
    <mergeCell ref="O16:R16"/>
    <mergeCell ref="AA16:AB16"/>
    <mergeCell ref="AC16:AG16"/>
    <mergeCell ref="AC18:AG18"/>
    <mergeCell ref="E22:H22"/>
    <mergeCell ref="I22:L22"/>
    <mergeCell ref="M22:P22"/>
    <mergeCell ref="Q22:T22"/>
    <mergeCell ref="U22:X22"/>
    <mergeCell ref="Y22:AB22"/>
    <mergeCell ref="AC22:AG22"/>
    <mergeCell ref="E23:H23"/>
    <mergeCell ref="I23:L23"/>
    <mergeCell ref="M23:P23"/>
    <mergeCell ref="Q23:T23"/>
    <mergeCell ref="U23:X23"/>
    <mergeCell ref="Y23:AB23"/>
    <mergeCell ref="AC23:AG23"/>
    <mergeCell ref="AC25:AG25"/>
    <mergeCell ref="E27:J27"/>
    <mergeCell ref="K27:N27"/>
    <mergeCell ref="P27:R27"/>
    <mergeCell ref="T27:V27"/>
    <mergeCell ref="AA27:AB27"/>
    <mergeCell ref="AC27:AG27"/>
    <mergeCell ref="E28:J28"/>
    <mergeCell ref="K28:N28"/>
    <mergeCell ref="P28:R28"/>
    <mergeCell ref="T28:V28"/>
    <mergeCell ref="X28:Z28"/>
    <mergeCell ref="AA28:AB28"/>
    <mergeCell ref="AC28:AG28"/>
    <mergeCell ref="E29:J29"/>
    <mergeCell ref="K29:N29"/>
    <mergeCell ref="P29:R29"/>
    <mergeCell ref="T29:V29"/>
    <mergeCell ref="X29:Z29"/>
    <mergeCell ref="AA29:AB29"/>
    <mergeCell ref="AC29:AG29"/>
    <mergeCell ref="E31:J31"/>
    <mergeCell ref="K31:N31"/>
    <mergeCell ref="P31:R31"/>
    <mergeCell ref="T31:V31"/>
    <mergeCell ref="AA31:AB31"/>
    <mergeCell ref="AC31:AG31"/>
    <mergeCell ref="E32:J32"/>
    <mergeCell ref="K32:N32"/>
    <mergeCell ref="P32:R32"/>
    <mergeCell ref="T32:V32"/>
    <mergeCell ref="X32:Z32"/>
    <mergeCell ref="AA32:AB32"/>
    <mergeCell ref="AC32:AG32"/>
    <mergeCell ref="E33:J33"/>
    <mergeCell ref="K33:N33"/>
    <mergeCell ref="P33:R33"/>
    <mergeCell ref="T33:V33"/>
    <mergeCell ref="X33:Z33"/>
    <mergeCell ref="AA33:AB33"/>
    <mergeCell ref="AC33:AG33"/>
    <mergeCell ref="AC35:AG35"/>
    <mergeCell ref="AC37:AG37"/>
    <mergeCell ref="AC39:AG39"/>
    <mergeCell ref="E41:J41"/>
    <mergeCell ref="K41:N41"/>
    <mergeCell ref="P41:R41"/>
    <mergeCell ref="T41:V41"/>
    <mergeCell ref="AA41:AB41"/>
    <mergeCell ref="AC41:AG41"/>
    <mergeCell ref="E42:J42"/>
    <mergeCell ref="K42:N42"/>
    <mergeCell ref="P42:R42"/>
    <mergeCell ref="T42:V42"/>
    <mergeCell ref="X42:Z42"/>
    <mergeCell ref="AA42:AB42"/>
    <mergeCell ref="AC42:AG42"/>
    <mergeCell ref="E43:J43"/>
    <mergeCell ref="K43:N43"/>
    <mergeCell ref="P43:R43"/>
    <mergeCell ref="T43:V43"/>
    <mergeCell ref="X43:Z43"/>
    <mergeCell ref="AA43:AB43"/>
    <mergeCell ref="AC43:AG43"/>
    <mergeCell ref="E45:J45"/>
    <mergeCell ref="K45:N45"/>
    <mergeCell ref="P45:R45"/>
    <mergeCell ref="T45:V45"/>
    <mergeCell ref="AA45:AB45"/>
    <mergeCell ref="AC45:AG45"/>
    <mergeCell ref="K46:N46"/>
    <mergeCell ref="P46:R46"/>
    <mergeCell ref="T46:V46"/>
    <mergeCell ref="X46:Z46"/>
    <mergeCell ref="AA46:AB46"/>
    <mergeCell ref="AC46:AG46"/>
    <mergeCell ref="K47:N47"/>
    <mergeCell ref="P47:R47"/>
    <mergeCell ref="T47:V47"/>
    <mergeCell ref="X47:Z47"/>
    <mergeCell ref="AA47:AB47"/>
    <mergeCell ref="AC47:AG47"/>
    <mergeCell ref="K49:N49"/>
    <mergeCell ref="P49:R49"/>
    <mergeCell ref="AA49:AB49"/>
    <mergeCell ref="AC49:AG49"/>
    <mergeCell ref="K51:N51"/>
    <mergeCell ref="P51:R51"/>
    <mergeCell ref="AA51:AB51"/>
    <mergeCell ref="AC51:AG51"/>
    <mergeCell ref="AC53:AG53"/>
    <mergeCell ref="F55:J55"/>
    <mergeCell ref="F56:M56"/>
    <mergeCell ref="N56:S56"/>
    <mergeCell ref="T56:U56"/>
    <mergeCell ref="F57:M57"/>
    <mergeCell ref="N57:R57"/>
    <mergeCell ref="T57:U57"/>
    <mergeCell ref="F58:M58"/>
    <mergeCell ref="N58:R58"/>
    <mergeCell ref="T58:U58"/>
    <mergeCell ref="F59:M59"/>
    <mergeCell ref="N59:R59"/>
    <mergeCell ref="T59:U59"/>
    <mergeCell ref="F60:M60"/>
    <mergeCell ref="N60:R60"/>
    <mergeCell ref="T60:U60"/>
    <mergeCell ref="F63:J63"/>
    <mergeCell ref="F64:M64"/>
    <mergeCell ref="N64:S64"/>
    <mergeCell ref="F65:M65"/>
    <mergeCell ref="N65:R65"/>
    <mergeCell ref="F66:M66"/>
    <mergeCell ref="N66:R66"/>
    <mergeCell ref="F67:M67"/>
    <mergeCell ref="N67:R67"/>
    <mergeCell ref="F68:M68"/>
    <mergeCell ref="N68:R68"/>
    <mergeCell ref="T68:U68"/>
    <mergeCell ref="F72:J72"/>
    <mergeCell ref="F73:M73"/>
    <mergeCell ref="N73:S73"/>
    <mergeCell ref="F74:M74"/>
    <mergeCell ref="N74:R74"/>
    <mergeCell ref="F75:M75"/>
    <mergeCell ref="N75:R75"/>
    <mergeCell ref="F76:M76"/>
    <mergeCell ref="N76:R76"/>
    <mergeCell ref="F77:M77"/>
    <mergeCell ref="N77:R77"/>
    <mergeCell ref="F80:J80"/>
    <mergeCell ref="J82:N82"/>
    <mergeCell ref="F83:M83"/>
    <mergeCell ref="N83:S83"/>
    <mergeCell ref="F84:M84"/>
    <mergeCell ref="N84:R84"/>
    <mergeCell ref="F85:M85"/>
    <mergeCell ref="N85:R85"/>
    <mergeCell ref="F86:M86"/>
    <mergeCell ref="N86:R86"/>
    <mergeCell ref="F87:M87"/>
    <mergeCell ref="N87:R87"/>
    <mergeCell ref="J89:N89"/>
    <mergeCell ref="F90:M90"/>
    <mergeCell ref="N90:S90"/>
    <mergeCell ref="F91:M91"/>
    <mergeCell ref="N91:R91"/>
    <mergeCell ref="F92:M92"/>
    <mergeCell ref="N92:R92"/>
    <mergeCell ref="F93:M93"/>
    <mergeCell ref="N93:R93"/>
    <mergeCell ref="F94:M94"/>
    <mergeCell ref="N94:R94"/>
    <mergeCell ref="J96:N96"/>
    <mergeCell ref="F97:M97"/>
    <mergeCell ref="N97:S97"/>
    <mergeCell ref="F98:M98"/>
    <mergeCell ref="N98:R98"/>
    <mergeCell ref="F99:M99"/>
    <mergeCell ref="N99:R99"/>
    <mergeCell ref="F100:M100"/>
    <mergeCell ref="N100:R100"/>
    <mergeCell ref="F101:M101"/>
    <mergeCell ref="N101:R101"/>
    <mergeCell ref="P104:U104"/>
    <mergeCell ref="F105:M105"/>
    <mergeCell ref="N105:S105"/>
    <mergeCell ref="T105:AG105"/>
    <mergeCell ref="F106:M106"/>
    <mergeCell ref="N106:R106"/>
    <mergeCell ref="T106:AG106"/>
    <mergeCell ref="F107:M107"/>
    <mergeCell ref="N107:R107"/>
    <mergeCell ref="T107:AG107"/>
    <mergeCell ref="F108:M108"/>
    <mergeCell ref="N108:R108"/>
    <mergeCell ref="T108:AG108"/>
    <mergeCell ref="F109:M109"/>
    <mergeCell ref="N109:R109"/>
    <mergeCell ref="K111:P111"/>
    <mergeCell ref="E115:I115"/>
    <mergeCell ref="M117:Q117"/>
    <mergeCell ref="E118:L118"/>
    <mergeCell ref="M118:R118"/>
    <mergeCell ref="E119:L119"/>
    <mergeCell ref="M119:Q119"/>
    <mergeCell ref="E120:L120"/>
    <mergeCell ref="M120:Q120"/>
    <mergeCell ref="E121:L121"/>
    <mergeCell ref="M121:Q121"/>
    <mergeCell ref="E122:L122"/>
    <mergeCell ref="M122:Q122"/>
    <mergeCell ref="M124:Q124"/>
    <mergeCell ref="E125:L125"/>
    <mergeCell ref="M125:R125"/>
    <mergeCell ref="E126:L126"/>
    <mergeCell ref="M126:Q126"/>
    <mergeCell ref="E127:L127"/>
    <mergeCell ref="M127:Q127"/>
    <mergeCell ref="E128:L128"/>
    <mergeCell ref="M128:Q128"/>
    <mergeCell ref="E129:L129"/>
    <mergeCell ref="M129:Q129"/>
    <mergeCell ref="N131:R131"/>
    <mergeCell ref="E132:L132"/>
    <mergeCell ref="M132:R132"/>
    <mergeCell ref="E133:L133"/>
    <mergeCell ref="M133:Q133"/>
    <mergeCell ref="E134:L134"/>
    <mergeCell ref="M134:Q134"/>
    <mergeCell ref="E135:L135"/>
    <mergeCell ref="M135:Q135"/>
    <mergeCell ref="E136:L136"/>
    <mergeCell ref="M136:Q136"/>
    <mergeCell ref="T139:X139"/>
    <mergeCell ref="T140:X140"/>
    <mergeCell ref="T143:X143"/>
    <mergeCell ref="J145:O145"/>
    <mergeCell ref="M148:O148"/>
    <mergeCell ref="Q148:T148"/>
    <mergeCell ref="V148:X148"/>
    <mergeCell ref="Z148:AD148"/>
    <mergeCell ref="F155:J155"/>
    <mergeCell ref="L155:M155"/>
    <mergeCell ref="O155:S155"/>
    <mergeCell ref="O158:S158"/>
    <mergeCell ref="F159:J159"/>
    <mergeCell ref="L159:M159"/>
    <mergeCell ref="O159:S159"/>
    <mergeCell ref="F160:J160"/>
    <mergeCell ref="L160:M160"/>
    <mergeCell ref="O160:S160"/>
    <mergeCell ref="F164:J164"/>
    <mergeCell ref="L164:M164"/>
    <mergeCell ref="O164:S164"/>
    <mergeCell ref="F169:J169"/>
    <mergeCell ref="L169:M169"/>
    <mergeCell ref="O169:S169"/>
    <mergeCell ref="J172:O172"/>
    <mergeCell ref="N175:Q175"/>
    <mergeCell ref="S175:U175"/>
    <mergeCell ref="W175:AA175"/>
    <mergeCell ref="O178:S178"/>
    <mergeCell ref="U178:W178"/>
    <mergeCell ref="Y178:AC178"/>
    <mergeCell ref="V181:Z181"/>
    <mergeCell ref="P185:S185"/>
    <mergeCell ref="U185:W185"/>
    <mergeCell ref="Y185:AC185"/>
    <mergeCell ref="V188:Z188"/>
    <mergeCell ref="L192:P192"/>
    <mergeCell ref="F193:M193"/>
    <mergeCell ref="N193:S193"/>
    <mergeCell ref="T193:U193"/>
    <mergeCell ref="V193:AB193"/>
    <mergeCell ref="AC193:AG193"/>
    <mergeCell ref="F194:M194"/>
    <mergeCell ref="N194:R194"/>
    <mergeCell ref="T194:U194"/>
    <mergeCell ref="V194:AB194"/>
    <mergeCell ref="F195:M195"/>
    <mergeCell ref="N195:R195"/>
    <mergeCell ref="T195:U195"/>
    <mergeCell ref="V195:AB195"/>
    <mergeCell ref="F196:M196"/>
    <mergeCell ref="N196:R196"/>
    <mergeCell ref="T196:U196"/>
    <mergeCell ref="V196:AB196"/>
    <mergeCell ref="F197:M197"/>
    <mergeCell ref="N197:R197"/>
    <mergeCell ref="T197:U197"/>
    <mergeCell ref="V197:AB197"/>
    <mergeCell ref="Q199:U199"/>
    <mergeCell ref="L202:P202"/>
    <mergeCell ref="F203:M203"/>
    <mergeCell ref="N203:S203"/>
    <mergeCell ref="T203:U203"/>
    <mergeCell ref="V203:AB203"/>
    <mergeCell ref="F204:M204"/>
    <mergeCell ref="N204:R204"/>
    <mergeCell ref="T204:U204"/>
    <mergeCell ref="V204:AB204"/>
    <mergeCell ref="F205:M205"/>
    <mergeCell ref="N205:R205"/>
    <mergeCell ref="T205:U205"/>
    <mergeCell ref="V205:AB205"/>
    <mergeCell ref="F206:M206"/>
    <mergeCell ref="N206:R206"/>
    <mergeCell ref="T206:U206"/>
    <mergeCell ref="V206:AB206"/>
    <mergeCell ref="F207:M207"/>
    <mergeCell ref="N207:R207"/>
    <mergeCell ref="T207:U207"/>
    <mergeCell ref="V207:AB207"/>
    <mergeCell ref="R208:V208"/>
    <mergeCell ref="N209:S209"/>
    <mergeCell ref="S211:W211"/>
    <mergeCell ref="S212:W212"/>
    <mergeCell ref="S213:W213"/>
    <mergeCell ref="C219:AF219"/>
    <mergeCell ref="K221:O221"/>
    <mergeCell ref="E222:L222"/>
    <mergeCell ref="M222:R222"/>
    <mergeCell ref="S222:AF222"/>
    <mergeCell ref="E223:L223"/>
    <mergeCell ref="M223:Q223"/>
    <mergeCell ref="T223:W223"/>
    <mergeCell ref="Y223:AA223"/>
    <mergeCell ref="AD223:AF223"/>
    <mergeCell ref="E224:L224"/>
    <mergeCell ref="M224:Q224"/>
    <mergeCell ref="E225:L225"/>
    <mergeCell ref="M225:Q225"/>
    <mergeCell ref="E226:L226"/>
    <mergeCell ref="M226:Q226"/>
    <mergeCell ref="K236:L236"/>
    <mergeCell ref="N236:O236"/>
  </mergeCells>
  <phoneticPr fontId="4"/>
  <dataValidations count="1">
    <dataValidation imeMode="off" allowBlank="1" showDropDown="0" showInputMessage="1" showErrorMessage="1" sqref="F236 E235 B235:C235 VZO983263:VZP983263 VPS983263:VPT983263 VFW983263:VFX983263 UWA983263:UWB983263 UME983263:UMF983263 UCI983263:UCJ983263 TSM983263:TSN983263 TIQ983263:TIR983263 SYU983263:SYV983263 SOY983263:SOZ983263 SFC983263:SFD983263 RVG983263:RVH983263 RLK983263:RLL983263 RBO983263:RBP983263 QRS983263:QRT983263 QHW983263:QHX983263 PYA983263:PYB983263 POE983263:POF983263 PEI983263:PEJ983263 OUM983263:OUN983263 OKQ983263:OKR983263 OAU983263:OAV983263 NQY983263:NQZ983263 NHC983263:NHD983263 MXG983263:MXH983263 MNK983263:MNL983263 MDO983263:MDP983263 LTS983263:LTT983263 LJW983263:LJX983263 LAA983263:LAB983263 KQE983263:KQF983263 KGI983263:KGJ983263 JWM983263:JWN983263 JMQ983263:JMR983263 JCU983263:JCV983263 ISY983263:ISZ983263 IJC983263:IJD983263 HZG983263:HZH983263 HPK983263:HPL983263 HFO983263:HFP983263 GVS983263:GVT983263 GLW983263:GLX983263 GCA983263:GCB983263 FSE983263:FSF983263 FII983263:FIJ983263 EYM983263:EYN983263 EOQ983263:EOR983263 EEU983263:EEV983263 DUY983263:DUZ983263 DLC983263:DLD983263 DBG983263:DBH983263 CRK983263:CRL983263 CHO983263:CHP983263 BXS983263:BXT983263 BNW983263:BNX983263 BEA983263:BEB983263 AUE983263:AUF983263 AKI983263:AKJ983263 AAM983263:AAN983263 QQ983263:QR983263 GU983263:GV983263 B983263:C983263 WTG917727:WTH917727 WJK917727:WJL917727 VZO917727:VZP917727 VPS917727:VPT917727 VFW917727:VFX917727 UWA917727:UWB917727 UME917727:UMF917727 UCI917727:UCJ917727 TSM917727:TSN917727 TIQ917727:TIR917727 SYU917727:SYV917727 SOY917727:SOZ917727 SFC917727:SFD917727 RVG917727:RVH917727 RLK917727:RLL917727 RBO917727:RBP917727 QRS917727:QRT917727 QHW917727:QHX917727 PYA917727:PYB917727 POE917727:POF917727 PEI917727:PEJ917727 OUM917727:OUN917727 OKQ917727:OKR917727 OAU917727:OAV917727 NQY917727:NQZ917727 NHC917727:NHD917727 MXG917727:MXH917727 MNK917727:MNL917727 MDO917727:MDP917727 LTS917727:LTT917727 LJW917727:LJX917727 LAA917727:LAB917727 KQE917727:KQF917727 KGI917727:KGJ917727 JWM917727:JWN917727 JMQ917727:JMR917727 JCU917727:JCV917727 ISY917727:ISZ917727 IJC917727:IJD917727 HZG917727:HZH917727 HPK917727:HPL917727 HFO917727:HFP917727 GVS917727:GVT917727 GLW917727:GLX917727 GCA917727:GCB917727 FSE917727:FSF917727 FII917727:FIJ917727 EYM917727:EYN917727 EOQ917727:EOR917727 EEU917727:EEV917727 DUY917727:DUZ917727 DLC917727:DLD917727 DBG917727:DBH917727 CRK917727:CRL917727 CHO917727:CHP917727 BXS917727:BXT917727 BNW917727:BNX917727 BEA917727:BEB917727 AUE917727:AUF917727 AKI917727:AKJ917727 AAM917727:AAN917727 QQ917727:QR917727 GU917727:GV917727 B917727:C917727 WTG852191:WTH852191 WJK852191:WJL852191 VZO852191:VZP852191 VPS852191:VPT852191 VFW852191:VFX852191 UWA852191:UWB852191 UME852191:UMF852191 UCI852191:UCJ852191 TSM852191:TSN852191 TIQ852191:TIR852191 SYU852191:SYV852191 SOY852191:SOZ852191 SFC852191:SFD852191 RVG852191:RVH852191 RLK852191:RLL852191 RBO852191:RBP852191 QRS852191:QRT852191 QHW852191:QHX852191 PYA852191:PYB852191 POE852191:POF852191 PEI852191:PEJ852191 OUM852191:OUN852191 OKQ852191:OKR852191 OAU852191:OAV852191 NQY852191:NQZ852191 NHC852191:NHD852191 MXG852191:MXH852191 MNK852191:MNL852191 MDO852191:MDP852191 LTS852191:LTT852191 LJW852191:LJX852191 LAA852191:LAB852191 KQE852191:KQF852191 KGI852191:KGJ852191 JWM852191:JWN852191 JMQ852191:JMR852191 JCU852191:JCV852191 ISY852191:ISZ852191 IJC852191:IJD852191 HZG852191:HZH852191 HPK852191:HPL852191 HFO852191:HFP852191 GVS852191:GVT852191 GLW852191:GLX852191 GCA852191:GCB852191 FSE852191:FSF852191 FII852191:FIJ852191 EYM852191:EYN852191 EOQ852191:EOR852191 EEU852191:EEV852191 DUY852191:DUZ852191 DLC852191:DLD852191 DBG852191:DBH852191 CRK852191:CRL852191 CHO852191:CHP852191 BXS852191:BXT852191 BNW852191:BNX852191 BEA852191:BEB852191 AUE852191:AUF852191 AKI852191:AKJ852191 AAM852191:AAN852191 QQ852191:QR852191 GU852191:GV852191 B852191:C852191 WTG786655:WTH786655 WJK786655:WJL786655 VZO786655:VZP786655 VPS786655:VPT786655 VFW786655:VFX786655 UWA786655:UWB786655 UME786655:UMF786655 UCI786655:UCJ786655 TSM786655:TSN786655 TIQ786655:TIR786655 SYU786655:SYV786655 SOY786655:SOZ786655 SFC786655:SFD786655 RVG786655:RVH786655 RLK786655:RLL786655 RBO786655:RBP786655 QRS786655:QRT786655 QHW786655:QHX786655 PYA786655:PYB786655 POE786655:POF786655 PEI786655:PEJ786655 OUM786655:OUN786655 OKQ786655:OKR786655 OAU786655:OAV786655 NQY786655:NQZ786655 NHC786655:NHD786655 MXG786655:MXH786655 MNK786655:MNL786655 MDO786655:MDP786655 LTS786655:LTT786655 LJW786655:LJX786655 LAA786655:LAB786655 KQE786655:KQF786655 KGI786655:KGJ786655 JWM786655:JWN786655 JMQ786655:JMR786655 JCU786655:JCV786655 ISY786655:ISZ786655 IJC786655:IJD786655 HZG786655:HZH786655 HPK786655:HPL786655 HFO786655:HFP786655 GVS786655:GVT786655 GLW786655:GLX786655 GCA786655:GCB786655 FSE786655:FSF786655 FII786655:FIJ786655 EYM786655:EYN786655 EOQ786655:EOR786655 EEU786655:EEV786655 DUY786655:DUZ786655 DLC786655:DLD786655 DBG786655:DBH786655 CRK786655:CRL786655 CHO786655:CHP786655 BXS786655:BXT786655 BNW786655:BNX786655 BEA786655:BEB786655 AUE786655:AUF786655 AKI786655:AKJ786655 AAM786655:AAN786655 QQ786655:QR786655 GU786655:GV786655 B786655:C786655 WTG721119:WTH721119 WJK721119:WJL721119 VZO721119:VZP721119 VPS721119:VPT721119 VFW721119:VFX721119 UWA721119:UWB721119 UME721119:UMF721119 UCI721119:UCJ721119 TSM721119:TSN721119 TIQ721119:TIR721119 SYU721119:SYV721119 SOY721119:SOZ721119 SFC721119:SFD721119 RVG721119:RVH721119 RLK721119:RLL721119 RBO721119:RBP721119 QRS721119:QRT721119 QHW721119:QHX721119 PYA721119:PYB721119 POE721119:POF721119 PEI721119:PEJ721119 OUM721119:OUN721119 OKQ721119:OKR721119 OAU721119:OAV721119 NQY721119:NQZ721119 NHC721119:NHD721119 MXG721119:MXH721119 MNK721119:MNL721119 MDO721119:MDP721119 LTS721119:LTT721119 LJW721119:LJX721119 LAA721119:LAB721119 KQE721119:KQF721119 KGI721119:KGJ721119 JWM721119:JWN721119 JMQ721119:JMR721119 JCU721119:JCV721119 ISY721119:ISZ721119 IJC721119:IJD721119 HZG721119:HZH721119 HPK721119:HPL721119 HFO721119:HFP721119 GVS721119:GVT721119 GLW721119:GLX721119 GCA721119:GCB721119 FSE721119:FSF721119 FII721119:FIJ721119 EYM721119:EYN721119 EOQ721119:EOR721119 EEU721119:EEV721119 DUY721119:DUZ721119 DLC721119:DLD721119 DBG721119:DBH721119 CRK721119:CRL721119 CHO721119:CHP721119 BXS721119:BXT721119 BNW721119:BNX721119 BEA721119:BEB721119 AUE721119:AUF721119 AKI721119:AKJ721119 AAM721119:AAN721119 QQ721119:QR721119 GU721119:GV721119 B721119:C721119 WTG655583:WTH655583 WJK655583:WJL655583 VZO655583:VZP655583 VPS655583:VPT655583 VFW655583:VFX655583 UWA655583:UWB655583 UME655583:UMF655583 UCI655583:UCJ655583 TSM655583:TSN655583 TIQ655583:TIR655583 SYU655583:SYV655583 SOY655583:SOZ655583 SFC655583:SFD655583 RVG655583:RVH655583 RLK655583:RLL655583 RBO655583:RBP655583 QRS655583:QRT655583 QHW655583:QHX655583 PYA655583:PYB655583 POE655583:POF655583 PEI655583:PEJ655583 OUM655583:OUN655583 OKQ655583:OKR655583 OAU655583:OAV655583 NQY655583:NQZ655583 NHC655583:NHD655583 MXG655583:MXH655583 MNK655583:MNL655583 MDO655583:MDP655583 LTS655583:LTT655583 LJW655583:LJX655583 LAA655583:LAB655583 KQE655583:KQF655583 KGI655583:KGJ655583 JWM655583:JWN655583 JMQ655583:JMR655583 JCU655583:JCV655583 ISY655583:ISZ655583 IJC655583:IJD655583 HZG655583:HZH655583 HPK655583:HPL655583 HFO655583:HFP655583 GVS655583:GVT655583 GLW655583:GLX655583 GCA655583:GCB655583 FSE655583:FSF655583 FII655583:FIJ655583 EYM655583:EYN655583 EOQ655583:EOR655583 EEU655583:EEV655583 DUY655583:DUZ655583 DLC655583:DLD655583 DBG655583:DBH655583 CRK655583:CRL655583 CHO655583:CHP655583 BXS655583:BXT655583 BNW655583:BNX655583 BEA655583:BEB655583 AUE655583:AUF655583 AKI655583:AKJ655583 AAM655583:AAN655583 QQ655583:QR655583 GU655583:GV655583 B655583:C655583 WTG590047:WTH590047 WJK590047:WJL590047 VZO590047:VZP590047 VPS590047:VPT590047 VFW590047:VFX590047 UWA590047:UWB590047 UME590047:UMF590047 UCI590047:UCJ590047 TSM590047:TSN590047 TIQ590047:TIR590047 SYU590047:SYV590047 SOY590047:SOZ590047 SFC590047:SFD590047 RVG590047:RVH590047 RLK590047:RLL590047 RBO590047:RBP590047 QRS590047:QRT590047 QHW590047:QHX590047 PYA590047:PYB590047 POE590047:POF590047 PEI590047:PEJ590047 OUM590047:OUN590047 OKQ590047:OKR590047 OAU590047:OAV590047 NQY590047:NQZ590047 NHC590047:NHD590047 MXG590047:MXH590047 MNK590047:MNL590047 MDO590047:MDP590047 LTS590047:LTT590047 LJW590047:LJX590047 LAA590047:LAB590047 KQE590047:KQF590047 KGI590047:KGJ590047 JWM590047:JWN590047 JMQ590047:JMR590047 JCU590047:JCV590047 ISY590047:ISZ590047 IJC590047:IJD590047 HZG590047:HZH590047 HPK590047:HPL590047 HFO590047:HFP590047 GVS590047:GVT590047 GLW590047:GLX590047 GCA590047:GCB590047 FSE590047:FSF590047 FII590047:FIJ590047 EYM590047:EYN590047 EOQ590047:EOR590047 EEU590047:EEV590047 DUY590047:DUZ590047 DLC590047:DLD590047 DBG590047:DBH590047 CRK590047:CRL590047 CHO590047:CHP590047 BXS590047:BXT590047 BNW590047:BNX590047 BEA590047:BEB590047 AUE590047:AUF590047 AKI590047:AKJ590047 AAM590047:AAN590047 QQ590047:QR590047 GU590047:GV590047 B590047:C590047 WTG524511:WTH524511 WJK524511:WJL524511 VZO524511:VZP524511 VPS524511:VPT524511 VFW524511:VFX524511 UWA524511:UWB524511 UME524511:UMF524511 UCI524511:UCJ524511 TSM524511:TSN524511 TIQ524511:TIR524511 SYU524511:SYV524511 SOY524511:SOZ524511 SFC524511:SFD524511 RVG524511:RVH524511 RLK524511:RLL524511 RBO524511:RBP524511 QRS524511:QRT524511 QHW524511:QHX524511 PYA524511:PYB524511 POE524511:POF524511 PEI524511:PEJ524511 OUM524511:OUN524511 OKQ524511:OKR524511 OAU524511:OAV524511 NQY524511:NQZ524511 NHC524511:NHD524511 MXG524511:MXH524511 MNK524511:MNL524511 MDO524511:MDP524511 LTS524511:LTT524511 LJW524511:LJX524511 LAA524511:LAB524511 KQE524511:KQF524511 KGI524511:KGJ524511 JWM524511:JWN524511 JMQ524511:JMR524511 JCU524511:JCV524511 ISY524511:ISZ524511 IJC524511:IJD524511 HZG524511:HZH524511 HPK524511:HPL524511 HFO524511:HFP524511 GVS524511:GVT524511 GLW524511:GLX524511 GCA524511:GCB524511 FSE524511:FSF524511 FII524511:FIJ524511 EYM524511:EYN524511 EOQ524511:EOR524511 EEU524511:EEV524511 DUY524511:DUZ524511 DLC524511:DLD524511 DBG524511:DBH524511 CRK524511:CRL524511 CHO524511:CHP524511 BXS524511:BXT524511 BNW524511:BNX524511 BEA524511:BEB524511 AUE524511:AUF524511 AKI524511:AKJ524511 AAM524511:AAN524511 QQ524511:QR524511 GU524511:GV524511 B524511:C524511 WTG458975:WTH458975 WJK458975:WJL458975 VZO458975:VZP458975 VPS458975:VPT458975 VFW458975:VFX458975 UWA458975:UWB458975 UME458975:UMF458975 UCI458975:UCJ458975 TSM458975:TSN458975 TIQ458975:TIR458975 SYU458975:SYV458975 SOY458975:SOZ458975 SFC458975:SFD458975 RVG458975:RVH458975 RLK458975:RLL458975 RBO458975:RBP458975 QRS458975:QRT458975 QHW458975:QHX458975 PYA458975:PYB458975 POE458975:POF458975 PEI458975:PEJ458975 OUM458975:OUN458975 OKQ458975:OKR458975 OAU458975:OAV458975 NQY458975:NQZ458975 NHC458975:NHD458975 MXG458975:MXH458975 MNK458975:MNL458975 MDO458975:MDP458975 LTS458975:LTT458975 LJW458975:LJX458975 LAA458975:LAB458975 KQE458975:KQF458975 KGI458975:KGJ458975 JWM458975:JWN458975 JMQ458975:JMR458975 JCU458975:JCV458975 ISY458975:ISZ458975 IJC458975:IJD458975 HZG458975:HZH458975 HPK458975:HPL458975 HFO458975:HFP458975 GVS458975:GVT458975 GLW458975:GLX458975 GCA458975:GCB458975 FSE458975:FSF458975 FII458975:FIJ458975 EYM458975:EYN458975 EOQ458975:EOR458975 EEU458975:EEV458975 DUY458975:DUZ458975 DLC458975:DLD458975 DBG458975:DBH458975 CRK458975:CRL458975 CHO458975:CHP458975 BXS458975:BXT458975 BNW458975:BNX458975 BEA458975:BEB458975 AUE458975:AUF458975 AKI458975:AKJ458975 AAM458975:AAN458975 QQ458975:QR458975 GU458975:GV458975 B458975:C458975 WTG393439:WTH393439 WJK393439:WJL393439 VZO393439:VZP393439 VPS393439:VPT393439 VFW393439:VFX393439 UWA393439:UWB393439 UME393439:UMF393439 UCI393439:UCJ393439 TSM393439:TSN393439 TIQ393439:TIR393439 SYU393439:SYV393439 SOY393439:SOZ393439 SFC393439:SFD393439 RVG393439:RVH393439 RLK393439:RLL393439 RBO393439:RBP393439 QRS393439:QRT393439 QHW393439:QHX393439 PYA393439:PYB393439 POE393439:POF393439 PEI393439:PEJ393439 OUM393439:OUN393439 OKQ393439:OKR393439 OAU393439:OAV393439 NQY393439:NQZ393439 NHC393439:NHD393439 MXG393439:MXH393439 MNK393439:MNL393439 MDO393439:MDP393439 LTS393439:LTT393439 LJW393439:LJX393439 LAA393439:LAB393439 KQE393439:KQF393439 KGI393439:KGJ393439 JWM393439:JWN393439 JMQ393439:JMR393439 JCU393439:JCV393439 ISY393439:ISZ393439 IJC393439:IJD393439 HZG393439:HZH393439 HPK393439:HPL393439 HFO393439:HFP393439 GVS393439:GVT393439 GLW393439:GLX393439 GCA393439:GCB393439 FSE393439:FSF393439 FII393439:FIJ393439 EYM393439:EYN393439 EOQ393439:EOR393439 EEU393439:EEV393439 DUY393439:DUZ393439 DLC393439:DLD393439 DBG393439:DBH393439 CRK393439:CRL393439 CHO393439:CHP393439 BXS393439:BXT393439 BNW393439:BNX393439 BEA393439:BEB393439 AUE393439:AUF393439 AKI393439:AKJ393439 AAM393439:AAN393439 QQ393439:QR393439 GU393439:GV393439 B393439:C393439 WTG327903:WTH327903 WJK327903:WJL327903 VZO327903:VZP327903 VPS327903:VPT327903 VFW327903:VFX327903 UWA327903:UWB327903 UME327903:UMF327903 UCI327903:UCJ327903 TSM327903:TSN327903 TIQ327903:TIR327903 SYU327903:SYV327903 SOY327903:SOZ327903 SFC327903:SFD327903 RVG327903:RVH327903 RLK327903:RLL327903 RBO327903:RBP327903 QRS327903:QRT327903 QHW327903:QHX327903 PYA327903:PYB327903 POE327903:POF327903 PEI327903:PEJ327903 OUM327903:OUN327903 OKQ327903:OKR327903 OAU327903:OAV327903 NQY327903:NQZ327903 NHC327903:NHD327903 MXG327903:MXH327903 MNK327903:MNL327903 MDO327903:MDP327903 LTS327903:LTT327903 LJW327903:LJX327903 LAA327903:LAB327903 KQE327903:KQF327903 KGI327903:KGJ327903 JWM327903:JWN327903 JMQ327903:JMR327903 JCU327903:JCV327903 ISY327903:ISZ327903 IJC327903:IJD327903 HZG327903:HZH327903 HPK327903:HPL327903 HFO327903:HFP327903 GVS327903:GVT327903 GLW327903:GLX327903 GCA327903:GCB327903 FSE327903:FSF327903 FII327903:FIJ327903 EYM327903:EYN327903 EOQ327903:EOR327903 EEU327903:EEV327903 DUY327903:DUZ327903 DLC327903:DLD327903 DBG327903:DBH327903 CRK327903:CRL327903 CHO327903:CHP327903 BXS327903:BXT327903 BNW327903:BNX327903 BEA327903:BEB327903 AUE327903:AUF327903 AKI327903:AKJ327903 AAM327903:AAN327903 QQ327903:QR327903 GU327903:GV327903 B327903:C327903 WTG262367:WTH262367 WJK262367:WJL262367 VZO262367:VZP262367 VPS262367:VPT262367 VFW262367:VFX262367 UWA262367:UWB262367 UME262367:UMF262367 UCI262367:UCJ262367 TSM262367:TSN262367 TIQ262367:TIR262367 SYU262367:SYV262367 SOY262367:SOZ262367 SFC262367:SFD262367 RVG262367:RVH262367 RLK262367:RLL262367 RBO262367:RBP262367 QRS262367:QRT262367 QHW262367:QHX262367 PYA262367:PYB262367 POE262367:POF262367 PEI262367:PEJ262367 OUM262367:OUN262367 OKQ262367:OKR262367 OAU262367:OAV262367 NQY262367:NQZ262367 NHC262367:NHD262367 MXG262367:MXH262367 MNK262367:MNL262367 MDO262367:MDP262367 LTS262367:LTT262367 LJW262367:LJX262367 LAA262367:LAB262367 KQE262367:KQF262367 KGI262367:KGJ262367 JWM262367:JWN262367 JMQ262367:JMR262367 JCU262367:JCV262367 ISY262367:ISZ262367 IJC262367:IJD262367 HZG262367:HZH262367 HPK262367:HPL262367 HFO262367:HFP262367 GVS262367:GVT262367 GLW262367:GLX262367 GCA262367:GCB262367 FSE262367:FSF262367 FII262367:FIJ262367 EYM262367:EYN262367 EOQ262367:EOR262367 EEU262367:EEV262367 DUY262367:DUZ262367 DLC262367:DLD262367 DBG262367:DBH262367 CRK262367:CRL262367 CHO262367:CHP262367 BXS262367:BXT262367 BNW262367:BNX262367 BEA262367:BEB262367 AUE262367:AUF262367 AKI262367:AKJ262367 AAM262367:AAN262367 QQ262367:QR262367 GU262367:GV262367 B262367:C262367 WTG196831:WTH196831 WJK196831:WJL196831 VZO196831:VZP196831 VPS196831:VPT196831 VFW196831:VFX196831 UWA196831:UWB196831 UME196831:UMF196831 UCI196831:UCJ196831 TSM196831:TSN196831 TIQ196831:TIR196831 SYU196831:SYV196831 SOY196831:SOZ196831 SFC196831:SFD196831 RVG196831:RVH196831 RLK196831:RLL196831 RBO196831:RBP196831 QRS196831:QRT196831 QHW196831:QHX196831 PYA196831:PYB196831 POE196831:POF196831 PEI196831:PEJ196831 OUM196831:OUN196831 OKQ196831:OKR196831 OAU196831:OAV196831 NQY196831:NQZ196831 NHC196831:NHD196831 MXG196831:MXH196831 MNK196831:MNL196831 MDO196831:MDP196831 LTS196831:LTT196831 LJW196831:LJX196831 LAA196831:LAB196831 KQE196831:KQF196831 KGI196831:KGJ196831 JWM196831:JWN196831 JMQ196831:JMR196831 JCU196831:JCV196831 ISY196831:ISZ196831 IJC196831:IJD196831 HZG196831:HZH196831 HPK196831:HPL196831 HFO196831:HFP196831 GVS196831:GVT196831 GLW196831:GLX196831 GCA196831:GCB196831 FSE196831:FSF196831 FII196831:FIJ196831 EYM196831:EYN196831 EOQ196831:EOR196831 EEU196831:EEV196831 DUY196831:DUZ196831 DLC196831:DLD196831 DBG196831:DBH196831 CRK196831:CRL196831 CHO196831:CHP196831 BXS196831:BXT196831 BNW196831:BNX196831 BEA196831:BEB196831 AUE196831:AUF196831 AKI196831:AKJ196831 AAM196831:AAN196831 QQ196831:QR196831 GU196831:GV196831 B196831:C196831 WTG131295:WTH131295 WJK131295:WJL131295 VZO131295:VZP131295 VPS131295:VPT131295 VFW131295:VFX131295 UWA131295:UWB131295 UME131295:UMF131295 UCI131295:UCJ131295 TSM131295:TSN131295 TIQ131295:TIR131295 SYU131295:SYV131295 SOY131295:SOZ131295 SFC131295:SFD131295 RVG131295:RVH131295 RLK131295:RLL131295 RBO131295:RBP131295 QRS131295:QRT131295 QHW131295:QHX131295 PYA131295:PYB131295 POE131295:POF131295 PEI131295:PEJ131295 OUM131295:OUN131295 OKQ131295:OKR131295 OAU131295:OAV131295 NQY131295:NQZ131295 NHC131295:NHD131295 MXG131295:MXH131295 MNK131295:MNL131295 MDO131295:MDP131295 LTS131295:LTT131295 LJW131295:LJX131295 LAA131295:LAB131295 KQE131295:KQF131295 KGI131295:KGJ131295 JWM131295:JWN131295 JMQ131295:JMR131295 JCU131295:JCV131295 ISY131295:ISZ131295 IJC131295:IJD131295 HZG131295:HZH131295 HPK131295:HPL131295 HFO131295:HFP131295 GVS131295:GVT131295 GLW131295:GLX131295 GCA131295:GCB131295 FSE131295:FSF131295 FII131295:FIJ131295 EYM131295:EYN131295 EOQ131295:EOR131295 EEU131295:EEV131295 DUY131295:DUZ131295 DLC131295:DLD131295 DBG131295:DBH131295 CRK131295:CRL131295 CHO131295:CHP131295 BXS131295:BXT131295 BNW131295:BNX131295 BEA131295:BEB131295 AUE131295:AUF131295 AKI131295:AKJ131295 AAM131295:AAN131295 QQ131295:QR131295 GU131295:GV131295 B131295:C131295 WTG65759:WTH65759 WJK65759:WJL65759 VZO65759:VZP65759 VPS65759:VPT65759 VFW65759:VFX65759 UWA65759:UWB65759 UME65759:UMF65759 UCI65759:UCJ65759 TSM65759:TSN65759 TIQ65759:TIR65759 SYU65759:SYV65759 SOY65759:SOZ65759 SFC65759:SFD65759 RVG65759:RVH65759 RLK65759:RLL65759 RBO65759:RBP65759 QRS65759:QRT65759 QHW65759:QHX65759 PYA65759:PYB65759 POE65759:POF65759 PEI65759:PEJ65759 OUM65759:OUN65759 OKQ65759:OKR65759 OAU65759:OAV65759 NQY65759:NQZ65759 NHC65759:NHD65759 MXG65759:MXH65759 MNK65759:MNL65759 MDO65759:MDP65759 LTS65759:LTT65759 LJW65759:LJX65759 LAA65759:LAB65759 KQE65759:KQF65759 KGI65759:KGJ65759 JWM65759:JWN65759 JMQ65759:JMR65759 JCU65759:JCV65759 ISY65759:ISZ65759 IJC65759:IJD65759 HZG65759:HZH65759 HPK65759:HPL65759 HFO65759:HFP65759 GVS65759:GVT65759 GLW65759:GLX65759 GCA65759:GCB65759 FSE65759:FSF65759 FII65759:FIJ65759 EYM65759:EYN65759 EOQ65759:EOR65759 EEU65759:EEV65759 DUY65759:DUZ65759 DLC65759:DLD65759 DBG65759:DBH65759 CRK65759:CRL65759 CHO65759:CHP65759 BXS65759:BXT65759 BNW65759:BNX65759 BEA65759:BEB65759 AUE65759:AUF65759 AKI65759:AKJ65759 AAM65759:AAN65759 QQ65759:QR65759 GU65759:GV65759 B65759:C65759 WJK983263:WJL983263 WTG983263:WTH983263"/>
  </dataValidations>
  <pageMargins left="0.70866141732283472" right="0.70866141732283472" top="0.74803149606299213" bottom="0.74803149606299213" header="0.31496062992125984" footer="0.31496062992125984"/>
  <pageSetup paperSize="8" scale="75" fitToWidth="1" fitToHeight="1" orientation="portrait" usePrinterDefaults="1" r:id="rId1"/>
  <rowBreaks count="2" manualBreakCount="2">
    <brk id="88" max="34" man="1"/>
    <brk id="173" max="3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管理経費（見積）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rinji</dc:creator>
  <cp:lastModifiedBy>名子屋 龍司</cp:lastModifiedBy>
  <cp:lastPrinted>2022-11-25T08:47:16Z</cp:lastPrinted>
  <dcterms:created xsi:type="dcterms:W3CDTF">2010-07-29T06:42:24Z</dcterms:created>
  <dcterms:modified xsi:type="dcterms:W3CDTF">2026-08-21T08:23:35Z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2026-08-21T08:23:35Z</vt:filetime>
  </property>
</Properties>
</file>