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52173\170$\R4\08妙高山麓\04クラインガルテン\01一般文書\★指定管理\3月議会公募\"/>
    </mc:Choice>
  </mc:AlternateContent>
  <xr:revisionPtr revIDLastSave="0" documentId="13_ncr:1_{E900D409-3E29-412E-9669-2B27674C1781}" xr6:coauthVersionLast="40" xr6:coauthVersionMax="40" xr10:uidLastSave="{00000000-0000-0000-0000-000000000000}"/>
  <bookViews>
    <workbookView xWindow="-120" yWindow="-120" windowWidth="20730" windowHeight="11760" tabRatio="800" xr2:uid="{00000000-000D-0000-FFFF-FFFF00000000}"/>
  </bookViews>
  <sheets>
    <sheet name="管理経費（R4）予算構成用" sheetId="32" r:id="rId1"/>
  </sheets>
  <definedNames>
    <definedName name="_xlnm.Print_Area" localSheetId="0">'管理経費（R4）予算構成用'!$A$1:$AI$174</definedName>
  </definedNames>
  <calcPr calcId="181029"/>
</workbook>
</file>

<file path=xl/calcChain.xml><?xml version="1.0" encoding="utf-8"?>
<calcChain xmlns="http://schemas.openxmlformats.org/spreadsheetml/2006/main">
  <c r="I94" i="32" l="1"/>
  <c r="X7" i="32"/>
  <c r="X8" i="32"/>
  <c r="X9" i="32" l="1"/>
  <c r="X13" i="32" s="1"/>
  <c r="C7" i="32" s="1"/>
  <c r="C147" i="32"/>
  <c r="E21" i="32"/>
  <c r="S132" i="32"/>
  <c r="S117" i="32"/>
  <c r="M85" i="32"/>
  <c r="M34" i="32"/>
  <c r="E19" i="32"/>
  <c r="E17" i="32"/>
  <c r="W17" i="32" s="1"/>
  <c r="R157" i="32" l="1"/>
  <c r="W15" i="32" l="1"/>
  <c r="S144" i="32" l="1"/>
  <c r="R155" i="32"/>
  <c r="I30" i="32" l="1"/>
  <c r="S130" i="32"/>
  <c r="S125" i="32"/>
  <c r="M37" i="32"/>
  <c r="S121" i="32" l="1"/>
  <c r="L165" i="32" l="1"/>
  <c r="O159" i="32" s="1"/>
  <c r="O153" i="32"/>
  <c r="N105" i="32"/>
  <c r="N96" i="32"/>
  <c r="M88" i="32"/>
  <c r="N83" i="32" s="1"/>
  <c r="M78" i="32"/>
  <c r="O73" i="32" s="1"/>
  <c r="M68" i="32"/>
  <c r="I63" i="32" s="1"/>
  <c r="M61" i="32"/>
  <c r="I56" i="32" s="1"/>
  <c r="M52" i="32"/>
  <c r="E47" i="32" s="1"/>
  <c r="M44" i="32"/>
  <c r="E39" i="32"/>
  <c r="E32" i="32"/>
  <c r="W19" i="32"/>
  <c r="I167" i="32" l="1"/>
  <c r="E54" i="32"/>
  <c r="I80" i="32" s="1"/>
  <c r="I111" i="32"/>
  <c r="B151" i="32"/>
  <c r="B170" i="32" s="1"/>
  <c r="E23" i="32"/>
  <c r="W23" i="32" s="1"/>
  <c r="W21" i="32" l="1"/>
  <c r="W24" i="32" s="1"/>
  <c r="B146" i="32" l="1"/>
  <c r="B147" i="32" s="1"/>
</calcChain>
</file>

<file path=xl/sharedStrings.xml><?xml version="1.0" encoding="utf-8"?>
<sst xmlns="http://schemas.openxmlformats.org/spreadsheetml/2006/main" count="246" uniqueCount="135">
  <si>
    <t>合　計</t>
    <rPh sb="0" eb="1">
      <t>ゴウ</t>
    </rPh>
    <rPh sb="2" eb="3">
      <t>ケイ</t>
    </rPh>
    <phoneticPr fontId="1"/>
  </si>
  <si>
    <t>合　計</t>
    <rPh sb="0" eb="1">
      <t>ア</t>
    </rPh>
    <rPh sb="2" eb="3">
      <t>ケイ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</si>
  <si>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</si>
  <si>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</si>
  <si>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委託料</t>
    <rPh sb="0" eb="2">
      <t>イタク</t>
    </rPh>
    <rPh sb="2" eb="3">
      <t>リョウ</t>
    </rPh>
    <phoneticPr fontId="1"/>
  </si>
  <si>
    <t>■委託の対象とする経費　Ａ</t>
    <rPh sb="1" eb="3">
      <t>イタク</t>
    </rPh>
    <rPh sb="4" eb="6">
      <t>タイショウ</t>
    </rPh>
    <rPh sb="9" eb="11">
      <t>ケイヒ</t>
    </rPh>
    <phoneticPr fontId="1"/>
  </si>
  <si>
    <t>項　目</t>
    <rPh sb="0" eb="1">
      <t>コウ</t>
    </rPh>
    <rPh sb="2" eb="3">
      <t>メ</t>
    </rPh>
    <phoneticPr fontId="1"/>
  </si>
  <si>
    <t>積算根拠</t>
    <rPh sb="0" eb="2">
      <t>セキサン</t>
    </rPh>
    <rPh sb="2" eb="4">
      <t>コンキョ</t>
    </rPh>
    <phoneticPr fontId="1"/>
  </si>
  <si>
    <t>給料</t>
    <rPh sb="0" eb="2">
      <t>キュウリョウ</t>
    </rPh>
    <phoneticPr fontId="1"/>
  </si>
  <si>
    <t>事務局員基本給</t>
    <rPh sb="0" eb="3">
      <t>ジムキョク</t>
    </rPh>
    <rPh sb="3" eb="4">
      <t>イン</t>
    </rPh>
    <rPh sb="4" eb="7">
      <t>キホンキュウ</t>
    </rPh>
    <phoneticPr fontId="1"/>
  </si>
  <si>
    <t>通勤手当</t>
    <rPh sb="0" eb="2">
      <t>ツウキン</t>
    </rPh>
    <rPh sb="2" eb="4">
      <t>テアテ</t>
    </rPh>
    <phoneticPr fontId="1"/>
  </si>
  <si>
    <t>合　　計</t>
    <rPh sb="0" eb="1">
      <t>ア</t>
    </rPh>
    <rPh sb="3" eb="4">
      <t>ケイ</t>
    </rPh>
    <phoneticPr fontId="1"/>
  </si>
  <si>
    <t>共済費</t>
    <rPh sb="0" eb="2">
      <t>キョウサイ</t>
    </rPh>
    <rPh sb="2" eb="3">
      <t>ヒ</t>
    </rPh>
    <phoneticPr fontId="1"/>
  </si>
  <si>
    <t>健康保険</t>
    <rPh sb="0" eb="2">
      <t>ケンコウ</t>
    </rPh>
    <rPh sb="2" eb="4">
      <t>ホケン</t>
    </rPh>
    <phoneticPr fontId="7"/>
  </si>
  <si>
    <t>厚生年金　</t>
    <rPh sb="0" eb="2">
      <t>コウセイ</t>
    </rPh>
    <rPh sb="2" eb="4">
      <t>ネンキン</t>
    </rPh>
    <phoneticPr fontId="7"/>
  </si>
  <si>
    <t>雇用保険</t>
    <rPh sb="0" eb="2">
      <t>コヨウ</t>
    </rPh>
    <rPh sb="2" eb="4">
      <t>ホケン</t>
    </rPh>
    <phoneticPr fontId="7"/>
  </si>
  <si>
    <t>労災保険　</t>
    <rPh sb="0" eb="2">
      <t>ロウサイ</t>
    </rPh>
    <rPh sb="2" eb="4">
      <t>ホケン</t>
    </rPh>
    <phoneticPr fontId="7"/>
  </si>
  <si>
    <t>報償費</t>
    <rPh sb="0" eb="3">
      <t>ホウショウヒ</t>
    </rPh>
    <phoneticPr fontId="1"/>
  </si>
  <si>
    <t>＜印刷製本費＞</t>
    <rPh sb="1" eb="3">
      <t>インサツ</t>
    </rPh>
    <rPh sb="3" eb="5">
      <t>セイホン</t>
    </rPh>
    <rPh sb="5" eb="6">
      <t>ヒ</t>
    </rPh>
    <phoneticPr fontId="1"/>
  </si>
  <si>
    <t>原材料費</t>
    <rPh sb="0" eb="3">
      <t>ゲンザイリョウ</t>
    </rPh>
    <rPh sb="3" eb="4">
      <t>ヒ</t>
    </rPh>
    <phoneticPr fontId="1"/>
  </si>
  <si>
    <t>【管理運営費】</t>
    <rPh sb="1" eb="3">
      <t>カンリ</t>
    </rPh>
    <rPh sb="3" eb="6">
      <t>ウンエイヒ</t>
    </rPh>
    <phoneticPr fontId="1"/>
  </si>
  <si>
    <t>【施設・設備の管理運営費】</t>
    <rPh sb="1" eb="3">
      <t>シセツ</t>
    </rPh>
    <rPh sb="4" eb="6">
      <t>セツビ</t>
    </rPh>
    <rPh sb="7" eb="9">
      <t>カンリ</t>
    </rPh>
    <rPh sb="9" eb="11">
      <t>ウンエイ</t>
    </rPh>
    <rPh sb="11" eb="12">
      <t>ヒ</t>
    </rPh>
    <phoneticPr fontId="1"/>
  </si>
  <si>
    <t>＜消耗品費＞</t>
    <rPh sb="1" eb="3">
      <t>ショウモウ</t>
    </rPh>
    <rPh sb="3" eb="4">
      <t>ヒン</t>
    </rPh>
    <rPh sb="4" eb="5">
      <t>ヒ</t>
    </rPh>
    <phoneticPr fontId="1"/>
  </si>
  <si>
    <t>項目</t>
    <rPh sb="0" eb="2">
      <t>コウモク</t>
    </rPh>
    <phoneticPr fontId="1"/>
  </si>
  <si>
    <t>使用料</t>
    <rPh sb="0" eb="3">
      <t>シヨウリョウ</t>
    </rPh>
    <phoneticPr fontId="1"/>
  </si>
  <si>
    <t>備　考</t>
    <rPh sb="0" eb="1">
      <t>ソナエ</t>
    </rPh>
    <rPh sb="2" eb="3">
      <t>コウ</t>
    </rPh>
    <phoneticPr fontId="1"/>
  </si>
  <si>
    <t>①</t>
    <phoneticPr fontId="1"/>
  </si>
  <si>
    <t>②</t>
    <phoneticPr fontId="1"/>
  </si>
  <si>
    <t>＜燃料費＞</t>
    <rPh sb="1" eb="4">
      <t>ネンリョウヒ</t>
    </rPh>
    <phoneticPr fontId="1"/>
  </si>
  <si>
    <t>＜光熱水費＞</t>
    <rPh sb="1" eb="3">
      <t>コウネツ</t>
    </rPh>
    <rPh sb="3" eb="4">
      <t>スイ</t>
    </rPh>
    <rPh sb="4" eb="5">
      <t>ヒ</t>
    </rPh>
    <phoneticPr fontId="1"/>
  </si>
  <si>
    <t>【内　訳】</t>
    <rPh sb="1" eb="2">
      <t>ナイ</t>
    </rPh>
    <rPh sb="3" eb="4">
      <t>ヤク</t>
    </rPh>
    <phoneticPr fontId="1"/>
  </si>
  <si>
    <t>電気代</t>
    <rPh sb="0" eb="2">
      <t>デンキ</t>
    </rPh>
    <rPh sb="2" eb="3">
      <t>ダイ</t>
    </rPh>
    <phoneticPr fontId="1"/>
  </si>
  <si>
    <t>水道代</t>
    <rPh sb="0" eb="2">
      <t>スイドウ</t>
    </rPh>
    <rPh sb="2" eb="3">
      <t>ダイ</t>
    </rPh>
    <phoneticPr fontId="1"/>
  </si>
  <si>
    <t>＜修繕料＞</t>
    <rPh sb="1" eb="3">
      <t>シュウゼン</t>
    </rPh>
    <rPh sb="3" eb="4">
      <t>リョウ</t>
    </rPh>
    <phoneticPr fontId="1"/>
  </si>
  <si>
    <t>一般修繕（軽微な修繕）</t>
    <rPh sb="0" eb="2">
      <t>イッパン</t>
    </rPh>
    <rPh sb="2" eb="4">
      <t>シュウゼン</t>
    </rPh>
    <rPh sb="5" eb="7">
      <t>ケイビ</t>
    </rPh>
    <rPh sb="8" eb="10">
      <t>シュウゼン</t>
    </rPh>
    <phoneticPr fontId="1"/>
  </si>
  <si>
    <t>需用費合計</t>
    <rPh sb="0" eb="3">
      <t>ジュヨウヒ</t>
    </rPh>
    <rPh sb="3" eb="5">
      <t>ゴウケイ</t>
    </rPh>
    <phoneticPr fontId="1"/>
  </si>
  <si>
    <t>＜通信運搬費＞</t>
    <rPh sb="1" eb="3">
      <t>ツウシン</t>
    </rPh>
    <rPh sb="3" eb="5">
      <t>ウンパン</t>
    </rPh>
    <rPh sb="5" eb="6">
      <t>ヒ</t>
    </rPh>
    <phoneticPr fontId="1"/>
  </si>
  <si>
    <t>インターネット通信料</t>
    <rPh sb="7" eb="9">
      <t>ツウシン</t>
    </rPh>
    <rPh sb="9" eb="10">
      <t>リョウ</t>
    </rPh>
    <phoneticPr fontId="1"/>
  </si>
  <si>
    <t>＜手数料＞</t>
    <rPh sb="1" eb="3">
      <t>テスウ</t>
    </rPh>
    <rPh sb="3" eb="4">
      <t>リョウ</t>
    </rPh>
    <phoneticPr fontId="1"/>
  </si>
  <si>
    <t>役務費合計</t>
    <rPh sb="0" eb="2">
      <t>エキム</t>
    </rPh>
    <rPh sb="2" eb="3">
      <t>ヒ</t>
    </rPh>
    <rPh sb="3" eb="5">
      <t>ゴウケイ</t>
    </rPh>
    <phoneticPr fontId="1"/>
  </si>
  <si>
    <t>委託料合計</t>
    <rPh sb="0" eb="3">
      <t>イタクリョウ</t>
    </rPh>
    <rPh sb="3" eb="5">
      <t>ゴウケイ</t>
    </rPh>
    <phoneticPr fontId="1"/>
  </si>
  <si>
    <t>使用料及び</t>
    <rPh sb="0" eb="2">
      <t>シヨウ</t>
    </rPh>
    <rPh sb="2" eb="3">
      <t>リョウ</t>
    </rPh>
    <rPh sb="3" eb="4">
      <t>オヨ</t>
    </rPh>
    <phoneticPr fontId="1"/>
  </si>
  <si>
    <t>管理運営費計</t>
    <rPh sb="0" eb="2">
      <t>カンリ</t>
    </rPh>
    <rPh sb="2" eb="5">
      <t>ウンエイヒ</t>
    </rPh>
    <rPh sb="5" eb="6">
      <t>ケイ</t>
    </rPh>
    <phoneticPr fontId="1"/>
  </si>
  <si>
    <t>利用料</t>
    <rPh sb="0" eb="3">
      <t>リヨウリョウ</t>
    </rPh>
    <phoneticPr fontId="1"/>
  </si>
  <si>
    <t>③</t>
    <phoneticPr fontId="1"/>
  </si>
  <si>
    <t>3ヵ年(①,②,③)平均</t>
    <rPh sb="2" eb="3">
      <t>ネン</t>
    </rPh>
    <rPh sb="10" eb="12">
      <t>ヘイキン</t>
    </rPh>
    <phoneticPr fontId="1"/>
  </si>
  <si>
    <t>×</t>
    <phoneticPr fontId="1"/>
  </si>
  <si>
    <t>＝</t>
    <phoneticPr fontId="1"/>
  </si>
  <si>
    <t>謝礼合計</t>
    <rPh sb="0" eb="2">
      <t>シャレイ</t>
    </rPh>
    <rPh sb="2" eb="4">
      <t>ゴウケイ</t>
    </rPh>
    <phoneticPr fontId="1"/>
  </si>
  <si>
    <t>　</t>
    <phoneticPr fontId="1"/>
  </si>
  <si>
    <t>（交流イベント消耗品、園芸用品など）</t>
    <rPh sb="1" eb="3">
      <t>コウリュウ</t>
    </rPh>
    <rPh sb="7" eb="9">
      <t>ショウモウ</t>
    </rPh>
    <rPh sb="9" eb="10">
      <t>ヒン</t>
    </rPh>
    <rPh sb="11" eb="13">
      <t>エンゲイ</t>
    </rPh>
    <rPh sb="13" eb="15">
      <t>ヨウヒン</t>
    </rPh>
    <phoneticPr fontId="1"/>
  </si>
  <si>
    <t>（耕運機、草刈り機燃料など）</t>
    <rPh sb="1" eb="3">
      <t>コウウン</t>
    </rPh>
    <rPh sb="5" eb="7">
      <t>クサカ</t>
    </rPh>
    <rPh sb="8" eb="9">
      <t>キ</t>
    </rPh>
    <rPh sb="9" eb="11">
      <t>ネンリョウ</t>
    </rPh>
    <phoneticPr fontId="1"/>
  </si>
  <si>
    <t>（街灯電気代）</t>
    <rPh sb="1" eb="3">
      <t>ガイトウ</t>
    </rPh>
    <rPh sb="3" eb="6">
      <t>デンキダイ</t>
    </rPh>
    <phoneticPr fontId="1"/>
  </si>
  <si>
    <t>振込手数料等</t>
    <rPh sb="0" eb="2">
      <t>フリコミ</t>
    </rPh>
    <rPh sb="2" eb="5">
      <t>テスウリョウ</t>
    </rPh>
    <rPh sb="5" eb="6">
      <t>ナド</t>
    </rPh>
    <phoneticPr fontId="1"/>
  </si>
  <si>
    <t>ハウスクリーニング委託料</t>
    <rPh sb="9" eb="11">
      <t>イタク</t>
    </rPh>
    <rPh sb="11" eb="12">
      <t>リョウ</t>
    </rPh>
    <phoneticPr fontId="1"/>
  </si>
  <si>
    <t>賃借料</t>
    <phoneticPr fontId="1"/>
  </si>
  <si>
    <t>原材料</t>
    <rPh sb="0" eb="3">
      <t>ゲンザイリョウ</t>
    </rPh>
    <phoneticPr fontId="1"/>
  </si>
  <si>
    <t>○クラインガルテン利用料</t>
    <rPh sb="9" eb="11">
      <t>リヨウ</t>
    </rPh>
    <rPh sb="11" eb="12">
      <t>リョウ</t>
    </rPh>
    <phoneticPr fontId="1"/>
  </si>
  <si>
    <t>棟</t>
    <rPh sb="0" eb="1">
      <t>ムネ</t>
    </rPh>
    <phoneticPr fontId="1"/>
  </si>
  <si>
    <t>収入合計</t>
    <rPh sb="0" eb="2">
      <t>シュウニュウ</t>
    </rPh>
    <rPh sb="2" eb="4">
      <t>ゴウケイ</t>
    </rPh>
    <phoneticPr fontId="1"/>
  </si>
  <si>
    <t>〇事業収入</t>
    <rPh sb="1" eb="3">
      <t>ジギョウ</t>
    </rPh>
    <rPh sb="3" eb="5">
      <t>シュウニュウ</t>
    </rPh>
    <phoneticPr fontId="1"/>
  </si>
  <si>
    <t>　　　</t>
    <phoneticPr fontId="1"/>
  </si>
  <si>
    <t>広告掲載委託料</t>
    <rPh sb="0" eb="2">
      <t>コウコク</t>
    </rPh>
    <rPh sb="2" eb="4">
      <t>ケイサイ</t>
    </rPh>
    <rPh sb="4" eb="6">
      <t>イタク</t>
    </rPh>
    <rPh sb="6" eb="7">
      <t>リョウ</t>
    </rPh>
    <phoneticPr fontId="1"/>
  </si>
  <si>
    <t>パソコンリース料</t>
    <rPh sb="7" eb="8">
      <t>リョウ</t>
    </rPh>
    <phoneticPr fontId="1"/>
  </si>
  <si>
    <t>使用料及び賃借料合計</t>
    <rPh sb="0" eb="3">
      <t>シヨウリョウ</t>
    </rPh>
    <rPh sb="3" eb="4">
      <t>オヨ</t>
    </rPh>
    <rPh sb="5" eb="8">
      <t>チンシャクリョウ</t>
    </rPh>
    <rPh sb="8" eb="10">
      <t>ゴウケイ</t>
    </rPh>
    <phoneticPr fontId="1"/>
  </si>
  <si>
    <t>原材料費合計</t>
    <rPh sb="0" eb="3">
      <t>ゲンザイリョウ</t>
    </rPh>
    <rPh sb="3" eb="4">
      <t>ヒ</t>
    </rPh>
    <rPh sb="4" eb="6">
      <t>ゴウケイ</t>
    </rPh>
    <phoneticPr fontId="1"/>
  </si>
  <si>
    <t>子ども・子育て拠出金</t>
    <rPh sb="0" eb="1">
      <t>コ</t>
    </rPh>
    <rPh sb="4" eb="6">
      <t>コソダ</t>
    </rPh>
    <rPh sb="7" eb="10">
      <t>キョシュツキン</t>
    </rPh>
    <phoneticPr fontId="7"/>
  </si>
  <si>
    <t>3ヵ年(①,②,③)平均＋④</t>
    <rPh sb="2" eb="3">
      <t>ネン</t>
    </rPh>
    <rPh sb="10" eb="12">
      <t>ヘイキン</t>
    </rPh>
    <phoneticPr fontId="1"/>
  </si>
  <si>
    <t>租税公課</t>
    <rPh sb="0" eb="2">
      <t>ソゼイ</t>
    </rPh>
    <rPh sb="2" eb="4">
      <t>コウカ</t>
    </rPh>
    <phoneticPr fontId="1"/>
  </si>
  <si>
    <t>消費税</t>
    <rPh sb="0" eb="3">
      <t>ショウヒゼイ</t>
    </rPh>
    <phoneticPr fontId="1"/>
  </si>
  <si>
    <t>事業収入（有料サポート）に対する課税額（課税率 50%：サービス業）</t>
    <rPh sb="0" eb="2">
      <t>ジギョウ</t>
    </rPh>
    <rPh sb="2" eb="4">
      <t>シュウニュウ</t>
    </rPh>
    <rPh sb="5" eb="7">
      <t>ユウリョウ</t>
    </rPh>
    <rPh sb="13" eb="14">
      <t>タイ</t>
    </rPh>
    <rPh sb="16" eb="19">
      <t>カゼイガク</t>
    </rPh>
    <rPh sb="20" eb="22">
      <t>カゼイ</t>
    </rPh>
    <rPh sb="22" eb="23">
      <t>リツ</t>
    </rPh>
    <phoneticPr fontId="1"/>
  </si>
  <si>
    <t>利用料収入に対する課税額（課税率 60%：不動産業）</t>
    <rPh sb="0" eb="3">
      <t>リヨウリョウ</t>
    </rPh>
    <rPh sb="3" eb="5">
      <t>シュウニュウ</t>
    </rPh>
    <rPh sb="6" eb="7">
      <t>タイ</t>
    </rPh>
    <rPh sb="9" eb="12">
      <t>カゼイガク</t>
    </rPh>
    <rPh sb="13" eb="15">
      <t>カゼイ</t>
    </rPh>
    <rPh sb="15" eb="16">
      <t>リツ</t>
    </rPh>
    <rPh sb="21" eb="24">
      <t>フドウサン</t>
    </rPh>
    <rPh sb="24" eb="25">
      <t>ギョウ</t>
    </rPh>
    <phoneticPr fontId="1"/>
  </si>
  <si>
    <t>簡易課税方式</t>
    <rPh sb="0" eb="2">
      <t>カンイ</t>
    </rPh>
    <rPh sb="2" eb="4">
      <t>カゼイ</t>
    </rPh>
    <rPh sb="4" eb="6">
      <t>ホウシキ</t>
    </rPh>
    <phoneticPr fontId="1"/>
  </si>
  <si>
    <t>パンフ印刷の必要なし</t>
    <rPh sb="3" eb="5">
      <t>インサツ</t>
    </rPh>
    <rPh sb="6" eb="8">
      <t>ヒツヨウ</t>
    </rPh>
    <phoneticPr fontId="1"/>
  </si>
  <si>
    <t>予算額</t>
    <rPh sb="0" eb="3">
      <t>ヨサンガク</t>
    </rPh>
    <phoneticPr fontId="1"/>
  </si>
  <si>
    <t>法人税</t>
    <rPh sb="0" eb="3">
      <t>ホウジンゼイ</t>
    </rPh>
    <phoneticPr fontId="1"/>
  </si>
  <si>
    <t>租税公課合計</t>
    <rPh sb="0" eb="2">
      <t>ソゼイ</t>
    </rPh>
    <rPh sb="2" eb="4">
      <t>コウカ</t>
    </rPh>
    <rPh sb="4" eb="6">
      <t>ゴウケイ</t>
    </rPh>
    <phoneticPr fontId="1"/>
  </si>
  <si>
    <t>壁穴閉塞、水栓、ボイラー等</t>
    <rPh sb="0" eb="1">
      <t>カベ</t>
    </rPh>
    <rPh sb="1" eb="2">
      <t>アナ</t>
    </rPh>
    <rPh sb="2" eb="4">
      <t>ヘイソク</t>
    </rPh>
    <rPh sb="5" eb="7">
      <t>スイセン</t>
    </rPh>
    <rPh sb="12" eb="13">
      <t>ナド</t>
    </rPh>
    <phoneticPr fontId="1"/>
  </si>
  <si>
    <t>共有地アジサイ選定委託料</t>
    <rPh sb="0" eb="3">
      <t>キョウユウチ</t>
    </rPh>
    <rPh sb="7" eb="9">
      <t>センテイ</t>
    </rPh>
    <rPh sb="9" eb="12">
      <t>イタクリョウ</t>
    </rPh>
    <phoneticPr fontId="1"/>
  </si>
  <si>
    <t>H30実績</t>
    <rPh sb="3" eb="5">
      <t>ジッセキ</t>
    </rPh>
    <phoneticPr fontId="1"/>
  </si>
  <si>
    <t>ロフト手摺修理、IHコンロ等</t>
    <rPh sb="3" eb="5">
      <t>テスリ</t>
    </rPh>
    <rPh sb="5" eb="7">
      <t>シュウリ</t>
    </rPh>
    <rPh sb="13" eb="14">
      <t>ナド</t>
    </rPh>
    <phoneticPr fontId="1"/>
  </si>
  <si>
    <t>小　　計</t>
    <rPh sb="0" eb="1">
      <t>ショウ</t>
    </rPh>
    <rPh sb="3" eb="4">
      <t>ケイ</t>
    </rPh>
    <phoneticPr fontId="1"/>
  </si>
  <si>
    <t>R1実績</t>
    <rPh sb="2" eb="4">
      <t>ジッセキ</t>
    </rPh>
    <phoneticPr fontId="1"/>
  </si>
  <si>
    <t>軽微な修繕、暗配水工事</t>
    <rPh sb="0" eb="2">
      <t>ケイビ</t>
    </rPh>
    <rPh sb="3" eb="5">
      <t>シュウゼン</t>
    </rPh>
    <rPh sb="6" eb="7">
      <t>クラ</t>
    </rPh>
    <rPh sb="7" eb="9">
      <t>ハイスイ</t>
    </rPh>
    <rPh sb="9" eb="11">
      <t>コウジ</t>
    </rPh>
    <phoneticPr fontId="1"/>
  </si>
  <si>
    <t>※WEB広告</t>
    <rPh sb="4" eb="6">
      <t>コウコク</t>
    </rPh>
    <phoneticPr fontId="1"/>
  </si>
  <si>
    <t>R2実績</t>
    <rPh sb="2" eb="4">
      <t>ジッセキ</t>
    </rPh>
    <phoneticPr fontId="1"/>
  </si>
  <si>
    <t>短期利用区画水道光熱費（電気・水道・ガス）</t>
    <rPh sb="0" eb="2">
      <t>タンキ</t>
    </rPh>
    <rPh sb="2" eb="4">
      <t>リヨウ</t>
    </rPh>
    <rPh sb="4" eb="6">
      <t>クカク</t>
    </rPh>
    <rPh sb="6" eb="8">
      <t>スイドウ</t>
    </rPh>
    <rPh sb="8" eb="11">
      <t>コウネツヒ</t>
    </rPh>
    <rPh sb="12" eb="14">
      <t>デンキ</t>
    </rPh>
    <rPh sb="15" eb="17">
      <t>スイドウ</t>
    </rPh>
    <phoneticPr fontId="1"/>
  </si>
  <si>
    <t>消耗備品購入費</t>
    <rPh sb="0" eb="2">
      <t>ショウモウ</t>
    </rPh>
    <rPh sb="2" eb="4">
      <t>ビヒン</t>
    </rPh>
    <rPh sb="4" eb="6">
      <t>コウニュウ</t>
    </rPh>
    <rPh sb="6" eb="7">
      <t>ヒ</t>
    </rPh>
    <phoneticPr fontId="1"/>
  </si>
  <si>
    <t>　</t>
    <phoneticPr fontId="1"/>
  </si>
  <si>
    <t>刈払機</t>
    <rPh sb="0" eb="1">
      <t>カリ</t>
    </rPh>
    <rPh sb="1" eb="2">
      <t>ハラ</t>
    </rPh>
    <rPh sb="2" eb="3">
      <t>キ</t>
    </rPh>
    <phoneticPr fontId="1"/>
  </si>
  <si>
    <t>消耗備品購入費合計</t>
    <rPh sb="7" eb="9">
      <t>ゴウケイ</t>
    </rPh>
    <phoneticPr fontId="1"/>
  </si>
  <si>
    <t>負担金補助</t>
    <rPh sb="0" eb="3">
      <t>フタンキン</t>
    </rPh>
    <rPh sb="3" eb="5">
      <t>ホジョ</t>
    </rPh>
    <phoneticPr fontId="1"/>
  </si>
  <si>
    <t>健康診断受診料</t>
    <rPh sb="0" eb="2">
      <t>ケンコウ</t>
    </rPh>
    <rPh sb="2" eb="4">
      <t>シンダン</t>
    </rPh>
    <rPh sb="4" eb="6">
      <t>ジュシン</t>
    </rPh>
    <rPh sb="6" eb="7">
      <t>リョウ</t>
    </rPh>
    <phoneticPr fontId="1"/>
  </si>
  <si>
    <t>大洞原地区消防負担金（空区画・短期利用区画）</t>
    <rPh sb="0" eb="2">
      <t>ダイドウ</t>
    </rPh>
    <rPh sb="2" eb="3">
      <t>ハラ</t>
    </rPh>
    <rPh sb="3" eb="5">
      <t>チク</t>
    </rPh>
    <rPh sb="5" eb="7">
      <t>ショウボウ</t>
    </rPh>
    <rPh sb="7" eb="10">
      <t>フタンキン</t>
    </rPh>
    <rPh sb="11" eb="12">
      <t>ア</t>
    </rPh>
    <rPh sb="12" eb="14">
      <t>クカク</t>
    </rPh>
    <rPh sb="15" eb="17">
      <t>タンキ</t>
    </rPh>
    <rPh sb="17" eb="19">
      <t>リヨウ</t>
    </rPh>
    <rPh sb="19" eb="21">
      <t>クカク</t>
    </rPh>
    <phoneticPr fontId="1"/>
  </si>
  <si>
    <t>税理士報酬</t>
    <rPh sb="0" eb="3">
      <t>ゼイリシ</t>
    </rPh>
    <rPh sb="3" eb="5">
      <t>ホウシュウ</t>
    </rPh>
    <phoneticPr fontId="1"/>
  </si>
  <si>
    <t>×</t>
    <phoneticPr fontId="1"/>
  </si>
  <si>
    <t>12ヶ月</t>
    <rPh sb="3" eb="4">
      <t>ゲツ</t>
    </rPh>
    <phoneticPr fontId="1"/>
  </si>
  <si>
    <t>＝</t>
    <phoneticPr fontId="1"/>
  </si>
  <si>
    <t>【長期利用料金】</t>
    <rPh sb="1" eb="3">
      <t>チョウキ</t>
    </rPh>
    <rPh sb="3" eb="5">
      <t>リヨウ</t>
    </rPh>
    <rPh sb="5" eb="7">
      <t>リョウキン</t>
    </rPh>
    <phoneticPr fontId="1"/>
  </si>
  <si>
    <t>【短期利用料金】</t>
    <rPh sb="1" eb="3">
      <t>タンキ</t>
    </rPh>
    <rPh sb="3" eb="5">
      <t>リヨウ</t>
    </rPh>
    <rPh sb="5" eb="7">
      <t>リョウキン</t>
    </rPh>
    <phoneticPr fontId="1"/>
  </si>
  <si>
    <t>【短期利用水道光熱費】</t>
    <rPh sb="1" eb="3">
      <t>タンキ</t>
    </rPh>
    <rPh sb="3" eb="5">
      <t>リヨウ</t>
    </rPh>
    <rPh sb="5" eb="7">
      <t>スイドウ</t>
    </rPh>
    <rPh sb="7" eb="10">
      <t>コウネツヒ</t>
    </rPh>
    <phoneticPr fontId="1"/>
  </si>
  <si>
    <t xml:space="preserve"> (421,700円＋10,000円)×18区画×税率10％×60％＝466,236円</t>
    <rPh sb="9" eb="10">
      <t>エン</t>
    </rPh>
    <rPh sb="17" eb="18">
      <t>エン</t>
    </rPh>
    <rPh sb="22" eb="24">
      <t>クカク</t>
    </rPh>
    <rPh sb="42" eb="43">
      <t>エン</t>
    </rPh>
    <phoneticPr fontId="1"/>
  </si>
  <si>
    <t>短期利用料収入に対する課税額（課税率 60%：不動産業）</t>
    <rPh sb="0" eb="2">
      <t>タンキ</t>
    </rPh>
    <phoneticPr fontId="1"/>
  </si>
  <si>
    <t>17,500円×2区画×12ヶ月×税率10％×60％＝25,200円</t>
    <rPh sb="6" eb="7">
      <t>エン</t>
    </rPh>
    <rPh sb="15" eb="16">
      <t>ゲツ</t>
    </rPh>
    <phoneticPr fontId="1"/>
  </si>
  <si>
    <t>×</t>
    <phoneticPr fontId="1"/>
  </si>
  <si>
    <t>×</t>
  </si>
  <si>
    <t>＝</t>
  </si>
  <si>
    <t>畑管理人委託料</t>
    <rPh sb="0" eb="1">
      <t>ハタケ</t>
    </rPh>
    <rPh sb="1" eb="4">
      <t>カンリニン</t>
    </rPh>
    <rPh sb="4" eb="6">
      <t>イタク</t>
    </rPh>
    <rPh sb="6" eb="7">
      <t>リョウ</t>
    </rPh>
    <phoneticPr fontId="1"/>
  </si>
  <si>
    <t>5,000円</t>
    <rPh sb="5" eb="6">
      <t>エン</t>
    </rPh>
    <phoneticPr fontId="1"/>
  </si>
  <si>
    <t>×</t>
    <phoneticPr fontId="1"/>
  </si>
  <si>
    <t>＝</t>
    <phoneticPr fontId="1"/>
  </si>
  <si>
    <t>R3実績</t>
    <rPh sb="2" eb="4">
      <t>ジッセキ</t>
    </rPh>
    <phoneticPr fontId="1"/>
  </si>
  <si>
    <t>R2実績</t>
    <phoneticPr fontId="1"/>
  </si>
  <si>
    <t>R1実績</t>
    <phoneticPr fontId="1"/>
  </si>
  <si>
    <t>※R3実績ベース</t>
    <rPh sb="3" eb="5">
      <t>ジッセキ</t>
    </rPh>
    <phoneticPr fontId="1"/>
  </si>
  <si>
    <t>※R3年実績ベース</t>
    <rPh sb="3" eb="4">
      <t>ネン</t>
    </rPh>
    <rPh sb="4" eb="6">
      <t>ジッセキ</t>
    </rPh>
    <phoneticPr fontId="1"/>
  </si>
  <si>
    <t>短期利用区画清掃事務手数料</t>
    <rPh sb="0" eb="2">
      <t>タンキ</t>
    </rPh>
    <rPh sb="2" eb="4">
      <t>リヨウ</t>
    </rPh>
    <rPh sb="4" eb="6">
      <t>クカク</t>
    </rPh>
    <rPh sb="6" eb="8">
      <t>セイソウ</t>
    </rPh>
    <rPh sb="8" eb="10">
      <t>ジム</t>
    </rPh>
    <rPh sb="10" eb="13">
      <t>テスウリョウ</t>
    </rPh>
    <phoneticPr fontId="1"/>
  </si>
  <si>
    <t>↓週2回　6ヶ月　</t>
    <rPh sb="1" eb="2">
      <t>シュウ</t>
    </rPh>
    <rPh sb="3" eb="4">
      <t>カイ</t>
    </rPh>
    <rPh sb="7" eb="8">
      <t>ゲツ</t>
    </rPh>
    <phoneticPr fontId="1"/>
  </si>
  <si>
    <t>48回</t>
    <rPh sb="2" eb="3">
      <t>カイ</t>
    </rPh>
    <phoneticPr fontId="1"/>
  </si>
  <si>
    <t>短期利用区画下水道使用料</t>
    <rPh sb="0" eb="6">
      <t>タンキリヨウクカク</t>
    </rPh>
    <rPh sb="6" eb="9">
      <t>ゲスイドウ</t>
    </rPh>
    <rPh sb="9" eb="12">
      <t>シヨウリョウ</t>
    </rPh>
    <phoneticPr fontId="1"/>
  </si>
  <si>
    <t>水性塗料、木材等</t>
    <rPh sb="0" eb="2">
      <t>スイセイ</t>
    </rPh>
    <rPh sb="2" eb="4">
      <t>トリョウ</t>
    </rPh>
    <rPh sb="5" eb="7">
      <t>モクザイ</t>
    </rPh>
    <rPh sb="7" eb="8">
      <t>ナド</t>
    </rPh>
    <phoneticPr fontId="1"/>
  </si>
  <si>
    <t>17,667円×税率10％×50％＝ 883円</t>
    <rPh sb="6" eb="7">
      <t>エン</t>
    </rPh>
    <rPh sb="22" eb="23">
      <t>エン</t>
    </rPh>
    <phoneticPr fontId="1"/>
  </si>
  <si>
    <t>様式第５号　管理運営に係る収支予算書</t>
    <rPh sb="0" eb="2">
      <t>ヨウシキ</t>
    </rPh>
    <rPh sb="2" eb="3">
      <t>ダイ</t>
    </rPh>
    <rPh sb="4" eb="5">
      <t>ゴウ</t>
    </rPh>
    <rPh sb="6" eb="10">
      <t>カンリウンエイ</t>
    </rPh>
    <rPh sb="11" eb="12">
      <t>カカ</t>
    </rPh>
    <rPh sb="13" eb="15">
      <t>シュウシ</t>
    </rPh>
    <rPh sb="15" eb="17">
      <t>ヨサン</t>
    </rPh>
    <rPh sb="17" eb="18">
      <t>ショ</t>
    </rPh>
    <phoneticPr fontId="1"/>
  </si>
  <si>
    <t>R5予算額</t>
    <rPh sb="2" eb="4">
      <t>ヨサン</t>
    </rPh>
    <rPh sb="4" eb="5">
      <t>ガク</t>
    </rPh>
    <phoneticPr fontId="1"/>
  </si>
  <si>
    <t>･･･記入してください</t>
    <rPh sb="3" eb="5">
      <t>キニュウ</t>
    </rPh>
    <phoneticPr fontId="1"/>
  </si>
  <si>
    <t>R5指定管理者予算額</t>
    <rPh sb="2" eb="4">
      <t>シテイ</t>
    </rPh>
    <rPh sb="4" eb="7">
      <t>カンリシャ</t>
    </rPh>
    <rPh sb="7" eb="9">
      <t>ヨサン</t>
    </rPh>
    <rPh sb="9" eb="10">
      <t>ガク</t>
    </rPh>
    <phoneticPr fontId="1"/>
  </si>
  <si>
    <t>R5市予算額</t>
    <rPh sb="2" eb="3">
      <t>シ</t>
    </rPh>
    <rPh sb="3" eb="6">
      <t>ヨサンガク</t>
    </rPh>
    <phoneticPr fontId="1"/>
  </si>
  <si>
    <t>交流イベント謝礼金</t>
    <rPh sb="0" eb="2">
      <t>コウリュウ</t>
    </rPh>
    <rPh sb="6" eb="9">
      <t>シャレイキン</t>
    </rPh>
    <phoneticPr fontId="1"/>
  </si>
  <si>
    <t>クラインガルテン妙高交流イベント謝礼</t>
    <rPh sb="8" eb="10">
      <t>ミョウコウ</t>
    </rPh>
    <rPh sb="10" eb="12">
      <t>コウリュウ</t>
    </rPh>
    <rPh sb="16" eb="18">
      <t>シャレイ</t>
    </rPh>
    <phoneticPr fontId="1"/>
  </si>
  <si>
    <t>※単価は市の基準　新井～大洞原　17.6㎞→498円</t>
    <rPh sb="1" eb="3">
      <t>タンカ</t>
    </rPh>
    <rPh sb="4" eb="5">
      <t>シ</t>
    </rPh>
    <rPh sb="6" eb="8">
      <t>キジュン</t>
    </rPh>
    <rPh sb="9" eb="11">
      <t>アライ</t>
    </rPh>
    <rPh sb="12" eb="13">
      <t>ダイ</t>
    </rPh>
    <rPh sb="13" eb="14">
      <t>ドウ</t>
    </rPh>
    <rPh sb="14" eb="15">
      <t>ハラ</t>
    </rPh>
    <rPh sb="25" eb="26">
      <t>エン</t>
    </rPh>
    <phoneticPr fontId="1"/>
  </si>
  <si>
    <t>-</t>
    <phoneticPr fontId="1"/>
  </si>
  <si>
    <r>
      <t>R5市予算額の積算根拠</t>
    </r>
    <r>
      <rPr>
        <sz val="11"/>
        <color rgb="FFFF0000"/>
        <rFont val="ＭＳ 明朝"/>
        <family val="1"/>
        <charset val="128"/>
      </rPr>
      <t>→指定管理者予算額の積算根拠に書き換えをしてください。</t>
    </r>
    <rPh sb="2" eb="3">
      <t>シ</t>
    </rPh>
    <rPh sb="3" eb="6">
      <t>ヨサンガク</t>
    </rPh>
    <rPh sb="7" eb="9">
      <t>セキサン</t>
    </rPh>
    <rPh sb="9" eb="11">
      <t>コンキョ</t>
    </rPh>
    <rPh sb="12" eb="14">
      <t>シテイ</t>
    </rPh>
    <rPh sb="14" eb="17">
      <t>カンリシャ</t>
    </rPh>
    <rPh sb="17" eb="19">
      <t>ヨサン</t>
    </rPh>
    <rPh sb="19" eb="20">
      <t>ガク</t>
    </rPh>
    <rPh sb="21" eb="23">
      <t>セキサン</t>
    </rPh>
    <rPh sb="23" eb="25">
      <t>コンキョ</t>
    </rPh>
    <rPh sb="26" eb="27">
      <t>カ</t>
    </rPh>
    <rPh sb="28" eb="29">
      <t>カ</t>
    </rPh>
    <phoneticPr fontId="1"/>
  </si>
  <si>
    <t>■収入→変更しないこと</t>
    <rPh sb="1" eb="3">
      <t>シュウニュウ</t>
    </rPh>
    <rPh sb="4" eb="6">
      <t>ヘンコウ</t>
    </rPh>
    <phoneticPr fontId="1"/>
  </si>
  <si>
    <t>※</t>
    <phoneticPr fontId="1"/>
  </si>
  <si>
    <t>※（6,000円×5人）×10日＝300,000円</t>
    <rPh sb="7" eb="8">
      <t>エン</t>
    </rPh>
    <rPh sb="10" eb="11">
      <t>ニン</t>
    </rPh>
    <rPh sb="15" eb="16">
      <t>ニチ</t>
    </rPh>
    <rPh sb="24" eb="2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</si>
</sst>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&quot;人&quot;"/>
    <numFmt numFmtId="177" formatCode="#,##0&quot;回&quot;"/>
    <numFmt numFmtId="178" formatCode="#,##0&quot;千円&quot;"/>
    <numFmt numFmtId="179" formatCode="#,##0&quot;円&quot;"/>
    <numFmt numFmtId="180" formatCode="#,##0&quot;ヵ&quot;&quot;月&quot;"/>
    <numFmt numFmtId="181" formatCode="#,##0&quot;日&quot;"/>
    <numFmt numFmtId="182" formatCode="#,##0;[Red]&quot;△&quot;#,##0"/>
    <numFmt numFmtId="183" formatCode="#,##0.000%"/>
    <numFmt numFmtId="184" formatCode="#,##0&quot;ヶ&quot;&quot;月&quot;"/>
    <numFmt numFmtId="185" formatCode="#,##0&quot;枚&quot;"/>
    <numFmt numFmtId="186" formatCode="#,##0.000&quot;円&quot;"/>
    <numFmt numFmtId="187" formatCode="#,##0&quot;区画&quot;"/>
    <numFmt numFmtId="188" formatCode="#,##0.00&quot;円&quot;"/>
    <numFmt numFmtId="189" formatCode="#&quot;棟&quot;"/>
    <numFmt numFmtId="190" formatCode="#&quot;回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5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11" xfId="4" applyFont="1" applyBorder="1" applyAlignment="1">
      <alignment horizontal="center" vertical="center"/>
    </xf>
    <xf numFmtId="0" fontId="3" fillId="0" borderId="14" xfId="4" applyFont="1" applyBorder="1" applyAlignment="1">
      <alignment horizontal="left" vertical="center"/>
    </xf>
    <xf numFmtId="178" fontId="3" fillId="0" borderId="12" xfId="4" applyNumberFormat="1" applyFont="1" applyBorder="1">
      <alignment vertical="center"/>
    </xf>
    <xf numFmtId="0" fontId="3" fillId="0" borderId="18" xfId="4" applyFont="1" applyBorder="1" applyAlignment="1">
      <alignment horizontal="center" vertical="center"/>
    </xf>
    <xf numFmtId="0" fontId="3" fillId="0" borderId="19" xfId="4" applyFont="1" applyBorder="1" applyAlignment="1">
      <alignment horizontal="left" vertical="center"/>
    </xf>
    <xf numFmtId="0" fontId="3" fillId="0" borderId="19" xfId="4" applyFont="1" applyBorder="1" applyAlignment="1">
      <alignment horizontal="center" vertical="center"/>
    </xf>
    <xf numFmtId="0" fontId="3" fillId="0" borderId="19" xfId="4" applyFont="1" applyBorder="1">
      <alignment vertical="center"/>
    </xf>
    <xf numFmtId="0" fontId="3" fillId="0" borderId="20" xfId="4" applyFont="1" applyBorder="1" applyAlignment="1">
      <alignment horizontal="center" vertical="center"/>
    </xf>
    <xf numFmtId="0" fontId="3" fillId="0" borderId="21" xfId="4" applyFont="1" applyBorder="1" applyAlignment="1">
      <alignment horizontal="left" vertical="center"/>
    </xf>
    <xf numFmtId="178" fontId="3" fillId="0" borderId="22" xfId="4" applyNumberFormat="1" applyFont="1" applyBorder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3" fillId="0" borderId="23" xfId="4" applyFont="1" applyBorder="1">
      <alignment vertical="center"/>
    </xf>
    <xf numFmtId="0" fontId="3" fillId="0" borderId="21" xfId="4" applyFont="1" applyBorder="1">
      <alignment vertical="center"/>
    </xf>
    <xf numFmtId="0" fontId="3" fillId="0" borderId="24" xfId="4" applyFont="1" applyBorder="1">
      <alignment vertical="center"/>
    </xf>
    <xf numFmtId="179" fontId="3" fillId="0" borderId="5" xfId="4" applyNumberFormat="1" applyFont="1" applyBorder="1" applyAlignment="1">
      <alignment vertical="center"/>
    </xf>
    <xf numFmtId="0" fontId="3" fillId="0" borderId="17" xfId="4" applyFont="1" applyBorder="1">
      <alignment vertical="center"/>
    </xf>
    <xf numFmtId="0" fontId="3" fillId="0" borderId="20" xfId="4" applyFont="1" applyBorder="1">
      <alignment vertical="center"/>
    </xf>
    <xf numFmtId="0" fontId="3" fillId="0" borderId="0" xfId="4" applyFont="1" applyBorder="1" applyAlignment="1">
      <alignment horizontal="center" vertical="center" shrinkToFit="1"/>
    </xf>
    <xf numFmtId="0" fontId="3" fillId="0" borderId="14" xfId="4" applyFont="1" applyBorder="1" applyAlignment="1">
      <alignment vertical="center" shrinkToFit="1"/>
    </xf>
    <xf numFmtId="0" fontId="3" fillId="0" borderId="17" xfId="4" applyFont="1" applyBorder="1" applyAlignment="1">
      <alignment vertical="center" shrinkToFit="1"/>
    </xf>
    <xf numFmtId="178" fontId="3" fillId="0" borderId="14" xfId="4" applyNumberFormat="1" applyFont="1" applyBorder="1">
      <alignment vertical="center"/>
    </xf>
    <xf numFmtId="0" fontId="3" fillId="0" borderId="7" xfId="4" applyFont="1" applyBorder="1" applyAlignment="1">
      <alignment vertical="center" shrinkToFit="1"/>
    </xf>
    <xf numFmtId="0" fontId="3" fillId="0" borderId="16" xfId="4" applyFont="1" applyBorder="1" applyAlignment="1">
      <alignment horizontal="center" vertical="center" shrinkToFit="1"/>
    </xf>
    <xf numFmtId="178" fontId="3" fillId="0" borderId="15" xfId="4" applyNumberFormat="1" applyFont="1" applyBorder="1">
      <alignment vertical="center"/>
    </xf>
    <xf numFmtId="0" fontId="3" fillId="0" borderId="25" xfId="4" applyFont="1" applyBorder="1" applyAlignment="1">
      <alignment vertical="center"/>
    </xf>
    <xf numFmtId="0" fontId="3" fillId="0" borderId="25" xfId="4" applyFont="1" applyBorder="1">
      <alignment vertical="center"/>
    </xf>
    <xf numFmtId="179" fontId="3" fillId="0" borderId="25" xfId="4" applyNumberFormat="1" applyFont="1" applyBorder="1">
      <alignment vertical="center"/>
    </xf>
    <xf numFmtId="188" fontId="3" fillId="0" borderId="25" xfId="4" applyNumberFormat="1" applyFont="1" applyBorder="1" applyAlignment="1">
      <alignment horizontal="right" vertical="center"/>
    </xf>
    <xf numFmtId="185" fontId="3" fillId="0" borderId="25" xfId="4" applyNumberFormat="1" applyFont="1" applyBorder="1" applyAlignment="1">
      <alignment horizontal="right" vertical="center"/>
    </xf>
    <xf numFmtId="184" fontId="3" fillId="0" borderId="25" xfId="4" applyNumberFormat="1" applyFont="1" applyBorder="1" applyAlignment="1">
      <alignment horizontal="center" vertical="center"/>
    </xf>
    <xf numFmtId="179" fontId="3" fillId="0" borderId="25" xfId="4" applyNumberFormat="1" applyFont="1" applyBorder="1" applyAlignment="1">
      <alignment horizontal="right" vertical="center"/>
    </xf>
    <xf numFmtId="0" fontId="3" fillId="0" borderId="26" xfId="4" applyFont="1" applyBorder="1">
      <alignment vertical="center"/>
    </xf>
    <xf numFmtId="0" fontId="3" fillId="2" borderId="7" xfId="4" applyFont="1" applyFill="1" applyBorder="1" applyAlignment="1">
      <alignment horizontal="center" vertical="center"/>
    </xf>
    <xf numFmtId="178" fontId="3" fillId="2" borderId="3" xfId="4" applyNumberFormat="1" applyFont="1" applyFill="1" applyBorder="1">
      <alignment vertical="center"/>
    </xf>
    <xf numFmtId="0" fontId="3" fillId="2" borderId="6" xfId="4" applyFont="1" applyFill="1" applyBorder="1">
      <alignment vertical="center"/>
    </xf>
    <xf numFmtId="0" fontId="3" fillId="2" borderId="8" xfId="4" applyFont="1" applyFill="1" applyBorder="1">
      <alignment vertical="center"/>
    </xf>
    <xf numFmtId="0" fontId="3" fillId="0" borderId="0" xfId="4" applyFont="1" applyFill="1" applyBorder="1">
      <alignment vertical="center"/>
    </xf>
    <xf numFmtId="180" fontId="3" fillId="0" borderId="4" xfId="4" applyNumberFormat="1" applyFont="1" applyFill="1" applyBorder="1" applyAlignment="1">
      <alignment vertical="center"/>
    </xf>
    <xf numFmtId="180" fontId="3" fillId="0" borderId="6" xfId="4" applyNumberFormat="1" applyFont="1" applyBorder="1" applyAlignment="1">
      <alignment vertical="center"/>
    </xf>
    <xf numFmtId="179" fontId="3" fillId="0" borderId="2" xfId="4" applyNumberFormat="1" applyFont="1" applyBorder="1" applyAlignment="1">
      <alignment vertical="center"/>
    </xf>
    <xf numFmtId="179" fontId="3" fillId="0" borderId="4" xfId="4" applyNumberFormat="1" applyFont="1" applyBorder="1" applyAlignment="1">
      <alignment vertical="center"/>
    </xf>
    <xf numFmtId="0" fontId="3" fillId="0" borderId="0" xfId="4" applyFont="1" applyBorder="1" applyAlignment="1">
      <alignment vertical="center" shrinkToFit="1"/>
    </xf>
    <xf numFmtId="182" fontId="3" fillId="0" borderId="0" xfId="3" applyNumberFormat="1" applyFont="1" applyFill="1" applyBorder="1" applyAlignment="1">
      <alignment horizontal="left" vertical="center" shrinkToFit="1"/>
    </xf>
    <xf numFmtId="0" fontId="3" fillId="0" borderId="5" xfId="4" applyFont="1" applyFill="1" applyBorder="1" applyAlignment="1">
      <alignment vertical="center" shrinkToFit="1"/>
    </xf>
    <xf numFmtId="179" fontId="3" fillId="0" borderId="9" xfId="4" applyNumberFormat="1" applyFont="1" applyFill="1" applyBorder="1" applyAlignment="1">
      <alignment vertical="center"/>
    </xf>
    <xf numFmtId="180" fontId="3" fillId="0" borderId="13" xfId="4" applyNumberFormat="1" applyFont="1" applyFill="1" applyBorder="1" applyAlignment="1">
      <alignment vertical="center"/>
    </xf>
    <xf numFmtId="0" fontId="3" fillId="0" borderId="0" xfId="4" applyFont="1" applyFill="1" applyBorder="1" applyAlignment="1">
      <alignment vertical="center" shrinkToFit="1"/>
    </xf>
    <xf numFmtId="179" fontId="3" fillId="0" borderId="3" xfId="4" applyNumberFormat="1" applyFont="1" applyBorder="1">
      <alignment vertical="center"/>
    </xf>
    <xf numFmtId="180" fontId="3" fillId="0" borderId="4" xfId="4" applyNumberFormat="1" applyFont="1" applyFill="1" applyBorder="1" applyAlignment="1">
      <alignment horizontal="center" vertical="center"/>
    </xf>
    <xf numFmtId="180" fontId="3" fillId="0" borderId="5" xfId="4" applyNumberFormat="1" applyFont="1" applyFill="1" applyBorder="1" applyAlignment="1">
      <alignment horizontal="center" vertical="center"/>
    </xf>
    <xf numFmtId="179" fontId="3" fillId="0" borderId="2" xfId="4" applyNumberFormat="1" applyFont="1" applyFill="1" applyBorder="1" applyAlignment="1">
      <alignment vertical="center"/>
    </xf>
    <xf numFmtId="179" fontId="3" fillId="0" borderId="4" xfId="4" applyNumberFormat="1" applyFont="1" applyFill="1" applyBorder="1" applyAlignment="1">
      <alignment vertical="center"/>
    </xf>
    <xf numFmtId="0" fontId="3" fillId="0" borderId="8" xfId="4" applyFont="1" applyBorder="1">
      <alignment vertical="center"/>
    </xf>
    <xf numFmtId="179" fontId="3" fillId="0" borderId="0" xfId="4" applyNumberFormat="1" applyFont="1" applyFill="1" applyBorder="1" applyAlignment="1">
      <alignment vertical="center"/>
    </xf>
    <xf numFmtId="179" fontId="3" fillId="0" borderId="0" xfId="4" applyNumberFormat="1" applyFont="1" applyBorder="1" applyAlignment="1">
      <alignment vertical="center"/>
    </xf>
    <xf numFmtId="179" fontId="3" fillId="0" borderId="6" xfId="4" applyNumberFormat="1" applyFont="1" applyBorder="1" applyAlignment="1">
      <alignment vertical="center"/>
    </xf>
    <xf numFmtId="179" fontId="3" fillId="0" borderId="12" xfId="4" applyNumberFormat="1" applyFont="1" applyBorder="1">
      <alignment vertical="center"/>
    </xf>
    <xf numFmtId="0" fontId="3" fillId="0" borderId="18" xfId="4" applyFont="1" applyBorder="1">
      <alignment vertical="center"/>
    </xf>
    <xf numFmtId="179" fontId="3" fillId="0" borderId="18" xfId="4" applyNumberFormat="1" applyFont="1" applyBorder="1">
      <alignment vertical="center"/>
    </xf>
    <xf numFmtId="0" fontId="3" fillId="0" borderId="21" xfId="4" applyFont="1" applyBorder="1" applyAlignment="1">
      <alignment vertical="center" shrinkToFit="1"/>
    </xf>
    <xf numFmtId="178" fontId="3" fillId="0" borderId="0" xfId="4" applyNumberFormat="1" applyFont="1" applyFill="1" applyBorder="1">
      <alignment vertical="center"/>
    </xf>
    <xf numFmtId="187" fontId="3" fillId="0" borderId="0" xfId="4" applyNumberFormat="1" applyFont="1" applyBorder="1" applyAlignment="1">
      <alignment horizontal="center" vertical="center"/>
    </xf>
    <xf numFmtId="179" fontId="3" fillId="0" borderId="0" xfId="4" applyNumberFormat="1" applyFont="1" applyFill="1" applyBorder="1" applyAlignment="1">
      <alignment horizontal="right" vertical="center" shrinkToFit="1"/>
    </xf>
    <xf numFmtId="180" fontId="3" fillId="0" borderId="0" xfId="4" applyNumberFormat="1" applyFont="1" applyFill="1" applyBorder="1" applyAlignment="1">
      <alignment vertical="center"/>
    </xf>
    <xf numFmtId="180" fontId="3" fillId="0" borderId="0" xfId="4" applyNumberFormat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178" fontId="3" fillId="2" borderId="1" xfId="4" applyNumberFormat="1" applyFont="1" applyFill="1" applyBorder="1">
      <alignment vertical="center"/>
    </xf>
    <xf numFmtId="0" fontId="3" fillId="2" borderId="4" xfId="4" applyFont="1" applyFill="1" applyBorder="1">
      <alignment vertical="center"/>
    </xf>
    <xf numFmtId="0" fontId="3" fillId="2" borderId="5" xfId="4" applyFont="1" applyFill="1" applyBorder="1">
      <alignment vertical="center"/>
    </xf>
    <xf numFmtId="0" fontId="3" fillId="0" borderId="4" xfId="4" applyFont="1" applyBorder="1" applyAlignment="1">
      <alignment vertical="center" shrinkToFit="1"/>
    </xf>
    <xf numFmtId="178" fontId="3" fillId="0" borderId="0" xfId="4" applyNumberFormat="1" applyFont="1" applyBorder="1" applyAlignment="1">
      <alignment vertical="center"/>
    </xf>
    <xf numFmtId="0" fontId="3" fillId="0" borderId="0" xfId="4" applyFont="1" applyFill="1" applyBorder="1" applyAlignment="1">
      <alignment horizontal="center" vertical="center"/>
    </xf>
    <xf numFmtId="179" fontId="3" fillId="0" borderId="19" xfId="4" applyNumberFormat="1" applyFont="1" applyBorder="1" applyAlignment="1">
      <alignment horizontal="right" vertical="center"/>
    </xf>
    <xf numFmtId="179" fontId="3" fillId="0" borderId="0" xfId="4" applyNumberFormat="1" applyFont="1" applyBorder="1" applyAlignment="1">
      <alignment horizontal="left" vertical="center"/>
    </xf>
    <xf numFmtId="179" fontId="3" fillId="0" borderId="13" xfId="4" applyNumberFormat="1" applyFont="1" applyBorder="1" applyAlignment="1">
      <alignment horizontal="right" vertical="center"/>
    </xf>
    <xf numFmtId="0" fontId="3" fillId="0" borderId="0" xfId="4" applyFont="1" applyBorder="1" applyAlignment="1">
      <alignment horizontal="left" vertical="center"/>
    </xf>
    <xf numFmtId="0" fontId="3" fillId="0" borderId="23" xfId="4" applyFont="1" applyBorder="1" applyAlignment="1">
      <alignment horizontal="center" vertical="center"/>
    </xf>
    <xf numFmtId="0" fontId="3" fillId="0" borderId="24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179" fontId="9" fillId="0" borderId="19" xfId="4" applyNumberFormat="1" applyFont="1" applyBorder="1" applyAlignment="1">
      <alignment horizontal="right" vertical="center"/>
    </xf>
    <xf numFmtId="0" fontId="9" fillId="0" borderId="19" xfId="4" applyFont="1" applyBorder="1">
      <alignment vertical="center"/>
    </xf>
    <xf numFmtId="179" fontId="9" fillId="0" borderId="19" xfId="4" applyNumberFormat="1" applyFont="1" applyBorder="1">
      <alignment vertical="center"/>
    </xf>
    <xf numFmtId="0" fontId="10" fillId="0" borderId="0" xfId="4" applyFont="1" applyBorder="1" applyAlignment="1">
      <alignment horizontal="left" vertical="center"/>
    </xf>
    <xf numFmtId="179" fontId="10" fillId="0" borderId="0" xfId="4" applyNumberFormat="1" applyFont="1" applyBorder="1" applyAlignment="1">
      <alignment horizontal="left" vertical="center"/>
    </xf>
    <xf numFmtId="179" fontId="10" fillId="0" borderId="0" xfId="4" applyNumberFormat="1" applyFont="1" applyBorder="1" applyAlignment="1">
      <alignment vertical="center"/>
    </xf>
    <xf numFmtId="0" fontId="10" fillId="0" borderId="23" xfId="4" applyFont="1" applyBorder="1">
      <alignment vertical="center"/>
    </xf>
    <xf numFmtId="179" fontId="10" fillId="0" borderId="6" xfId="4" applyNumberFormat="1" applyFont="1" applyBorder="1" applyAlignment="1">
      <alignment vertical="center"/>
    </xf>
    <xf numFmtId="180" fontId="10" fillId="0" borderId="6" xfId="4" applyNumberFormat="1" applyFont="1" applyBorder="1" applyAlignment="1">
      <alignment vertical="center"/>
    </xf>
    <xf numFmtId="0" fontId="10" fillId="0" borderId="5" xfId="4" applyFont="1" applyFill="1" applyBorder="1" applyAlignment="1">
      <alignment vertical="center" shrinkToFit="1"/>
    </xf>
    <xf numFmtId="179" fontId="10" fillId="0" borderId="2" xfId="4" applyNumberFormat="1" applyFont="1" applyFill="1" applyBorder="1" applyAlignment="1">
      <alignment vertical="center"/>
    </xf>
    <xf numFmtId="179" fontId="10" fillId="0" borderId="4" xfId="4" applyNumberFormat="1" applyFont="1" applyFill="1" applyBorder="1" applyAlignment="1">
      <alignment horizontal="right" vertical="center" shrinkToFit="1"/>
    </xf>
    <xf numFmtId="180" fontId="10" fillId="0" borderId="4" xfId="4" applyNumberFormat="1" applyFont="1" applyFill="1" applyBorder="1" applyAlignment="1">
      <alignment vertical="center"/>
    </xf>
    <xf numFmtId="180" fontId="10" fillId="0" borderId="4" xfId="4" applyNumberFormat="1" applyFont="1" applyFill="1" applyBorder="1" applyAlignment="1">
      <alignment horizontal="center" vertical="center"/>
    </xf>
    <xf numFmtId="179" fontId="10" fillId="0" borderId="4" xfId="4" applyNumberFormat="1" applyFont="1" applyFill="1" applyBorder="1" applyAlignment="1">
      <alignment vertical="center"/>
    </xf>
    <xf numFmtId="180" fontId="10" fillId="0" borderId="5" xfId="4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 shrinkToFit="1"/>
    </xf>
    <xf numFmtId="179" fontId="10" fillId="0" borderId="9" xfId="4" applyNumberFormat="1" applyFont="1" applyFill="1" applyBorder="1" applyAlignment="1">
      <alignment vertical="center"/>
    </xf>
    <xf numFmtId="180" fontId="10" fillId="0" borderId="13" xfId="4" applyNumberFormat="1" applyFont="1" applyFill="1" applyBorder="1" applyAlignment="1">
      <alignment vertical="center"/>
    </xf>
    <xf numFmtId="179" fontId="10" fillId="0" borderId="4" xfId="4" applyNumberFormat="1" applyFont="1" applyBorder="1" applyAlignment="1">
      <alignment vertical="center"/>
    </xf>
    <xf numFmtId="179" fontId="10" fillId="0" borderId="2" xfId="4" applyNumberFormat="1" applyFont="1" applyBorder="1" applyAlignment="1">
      <alignment vertical="center"/>
    </xf>
    <xf numFmtId="179" fontId="10" fillId="0" borderId="5" xfId="4" applyNumberFormat="1" applyFont="1" applyBorder="1" applyAlignment="1">
      <alignment vertical="center"/>
    </xf>
    <xf numFmtId="0" fontId="10" fillId="0" borderId="14" xfId="4" applyFont="1" applyBorder="1">
      <alignment vertical="center"/>
    </xf>
    <xf numFmtId="0" fontId="10" fillId="0" borderId="0" xfId="4" applyFont="1" applyBorder="1" applyAlignment="1">
      <alignment vertical="center" shrinkToFit="1"/>
    </xf>
    <xf numFmtId="180" fontId="10" fillId="0" borderId="0" xfId="4" applyNumberFormat="1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179" fontId="10" fillId="0" borderId="4" xfId="4" applyNumberFormat="1" applyFont="1" applyFill="1" applyBorder="1" applyAlignment="1">
      <alignment horizontal="right" vertical="center"/>
    </xf>
    <xf numFmtId="179" fontId="11" fillId="0" borderId="4" xfId="4" applyNumberFormat="1" applyFont="1" applyFill="1" applyBorder="1" applyAlignment="1">
      <alignment horizontal="left" vertical="center"/>
    </xf>
    <xf numFmtId="179" fontId="10" fillId="0" borderId="13" xfId="4" applyNumberFormat="1" applyFont="1" applyFill="1" applyBorder="1" applyAlignment="1">
      <alignment horizontal="right" vertical="center"/>
    </xf>
    <xf numFmtId="0" fontId="10" fillId="0" borderId="21" xfId="4" applyFont="1" applyBorder="1">
      <alignment vertical="center"/>
    </xf>
    <xf numFmtId="179" fontId="10" fillId="0" borderId="23" xfId="4" applyNumberFormat="1" applyFont="1" applyBorder="1" applyAlignment="1">
      <alignment vertical="center"/>
    </xf>
    <xf numFmtId="180" fontId="10" fillId="0" borderId="23" xfId="4" applyNumberFormat="1" applyFont="1" applyBorder="1" applyAlignment="1">
      <alignment vertical="center"/>
    </xf>
    <xf numFmtId="0" fontId="10" fillId="0" borderId="19" xfId="4" applyFont="1" applyBorder="1">
      <alignment vertical="center"/>
    </xf>
    <xf numFmtId="179" fontId="10" fillId="0" borderId="19" xfId="4" applyNumberFormat="1" applyFont="1" applyBorder="1">
      <alignment vertical="center"/>
    </xf>
    <xf numFmtId="179" fontId="10" fillId="0" borderId="19" xfId="4" applyNumberFormat="1" applyFont="1" applyBorder="1" applyAlignment="1">
      <alignment horizontal="right" vertical="center"/>
    </xf>
    <xf numFmtId="181" fontId="10" fillId="0" borderId="0" xfId="4" applyNumberFormat="1" applyFont="1" applyBorder="1" applyAlignment="1">
      <alignment horizontal="right" vertical="center"/>
    </xf>
    <xf numFmtId="177" fontId="10" fillId="0" borderId="0" xfId="4" applyNumberFormat="1" applyFont="1" applyBorder="1" applyAlignment="1">
      <alignment horizontal="center" vertical="center"/>
    </xf>
    <xf numFmtId="184" fontId="10" fillId="0" borderId="19" xfId="4" applyNumberFormat="1" applyFont="1" applyBorder="1" applyAlignment="1">
      <alignment horizontal="center" vertical="center"/>
    </xf>
    <xf numFmtId="186" fontId="10" fillId="0" borderId="23" xfId="4" applyNumberFormat="1" applyFont="1" applyBorder="1" applyAlignment="1">
      <alignment horizontal="right" vertical="center"/>
    </xf>
    <xf numFmtId="179" fontId="10" fillId="0" borderId="23" xfId="4" applyNumberFormat="1" applyFont="1" applyFill="1" applyBorder="1" applyAlignment="1">
      <alignment vertical="center"/>
    </xf>
    <xf numFmtId="186" fontId="10" fillId="0" borderId="0" xfId="4" applyNumberFormat="1" applyFont="1" applyBorder="1" applyAlignment="1">
      <alignment horizontal="right" vertical="center"/>
    </xf>
    <xf numFmtId="179" fontId="10" fillId="0" borderId="0" xfId="4" applyNumberFormat="1" applyFont="1" applyFill="1" applyBorder="1" applyAlignment="1">
      <alignment vertical="center"/>
    </xf>
    <xf numFmtId="0" fontId="12" fillId="0" borderId="0" xfId="4" applyFont="1" applyBorder="1">
      <alignment vertical="center"/>
    </xf>
    <xf numFmtId="188" fontId="10" fillId="0" borderId="0" xfId="4" applyNumberFormat="1" applyFont="1" applyBorder="1" applyAlignment="1">
      <alignment horizontal="right" vertical="center"/>
    </xf>
    <xf numFmtId="185" fontId="10" fillId="0" borderId="0" xfId="4" applyNumberFormat="1" applyFont="1" applyBorder="1" applyAlignment="1">
      <alignment horizontal="right" vertical="center"/>
    </xf>
    <xf numFmtId="0" fontId="10" fillId="0" borderId="19" xfId="4" applyFont="1" applyBorder="1" applyAlignment="1">
      <alignment vertical="center"/>
    </xf>
    <xf numFmtId="188" fontId="10" fillId="0" borderId="19" xfId="4" applyNumberFormat="1" applyFont="1" applyBorder="1" applyAlignment="1">
      <alignment horizontal="right" vertical="center"/>
    </xf>
    <xf numFmtId="185" fontId="10" fillId="0" borderId="19" xfId="4" applyNumberFormat="1" applyFont="1" applyBorder="1" applyAlignment="1">
      <alignment horizontal="right" vertical="center"/>
    </xf>
    <xf numFmtId="179" fontId="3" fillId="0" borderId="4" xfId="4" applyNumberFormat="1" applyFont="1" applyFill="1" applyBorder="1" applyAlignment="1">
      <alignment horizontal="right" vertical="center"/>
    </xf>
    <xf numFmtId="179" fontId="3" fillId="0" borderId="13" xfId="4" applyNumberFormat="1" applyFont="1" applyFill="1" applyBorder="1" applyAlignment="1">
      <alignment horizontal="right" vertical="center"/>
    </xf>
    <xf numFmtId="179" fontId="10" fillId="0" borderId="6" xfId="4" applyNumberFormat="1" applyFont="1" applyBorder="1">
      <alignment vertical="center"/>
    </xf>
    <xf numFmtId="0" fontId="10" fillId="0" borderId="6" xfId="4" applyFont="1" applyBorder="1" applyAlignment="1">
      <alignment vertical="center"/>
    </xf>
    <xf numFmtId="0" fontId="10" fillId="0" borderId="6" xfId="4" applyFont="1" applyBorder="1">
      <alignment vertical="center"/>
    </xf>
    <xf numFmtId="188" fontId="10" fillId="0" borderId="6" xfId="4" applyNumberFormat="1" applyFont="1" applyBorder="1" applyAlignment="1">
      <alignment horizontal="right" vertical="center"/>
    </xf>
    <xf numFmtId="185" fontId="10" fillId="0" borderId="6" xfId="4" applyNumberFormat="1" applyFont="1" applyBorder="1" applyAlignment="1">
      <alignment horizontal="right" vertical="center"/>
    </xf>
    <xf numFmtId="184" fontId="10" fillId="0" borderId="6" xfId="4" applyNumberFormat="1" applyFont="1" applyBorder="1" applyAlignment="1">
      <alignment horizontal="center" vertical="center"/>
    </xf>
    <xf numFmtId="182" fontId="10" fillId="0" borderId="23" xfId="3" applyNumberFormat="1" applyFont="1" applyFill="1" applyBorder="1" applyAlignment="1">
      <alignment horizontal="left" vertical="center"/>
    </xf>
    <xf numFmtId="0" fontId="10" fillId="0" borderId="23" xfId="4" applyFont="1" applyBorder="1" applyAlignment="1">
      <alignment horizontal="right" vertical="center"/>
    </xf>
    <xf numFmtId="182" fontId="10" fillId="0" borderId="0" xfId="3" applyNumberFormat="1" applyFont="1" applyFill="1" applyBorder="1" applyAlignment="1">
      <alignment horizontal="left" vertical="center"/>
    </xf>
    <xf numFmtId="0" fontId="10" fillId="0" borderId="0" xfId="4" applyFont="1" applyBorder="1" applyAlignment="1">
      <alignment horizontal="right" vertical="center"/>
    </xf>
    <xf numFmtId="182" fontId="10" fillId="0" borderId="0" xfId="3" applyNumberFormat="1" applyFont="1" applyFill="1" applyBorder="1" applyAlignment="1">
      <alignment horizontal="left" vertical="center" shrinkToFit="1"/>
    </xf>
    <xf numFmtId="179" fontId="11" fillId="0" borderId="13" xfId="4" applyNumberFormat="1" applyFont="1" applyFill="1" applyBorder="1" applyAlignment="1">
      <alignment horizontal="left" vertical="center"/>
    </xf>
    <xf numFmtId="0" fontId="3" fillId="0" borderId="11" xfId="4" applyFont="1" applyFill="1" applyBorder="1">
      <alignment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178" fontId="9" fillId="0" borderId="12" xfId="4" applyNumberFormat="1" applyFont="1" applyBorder="1">
      <alignment vertical="center"/>
    </xf>
    <xf numFmtId="0" fontId="9" fillId="0" borderId="23" xfId="4" applyFont="1" applyBorder="1">
      <alignment vertical="center"/>
    </xf>
    <xf numFmtId="0" fontId="9" fillId="0" borderId="23" xfId="4" applyFont="1" applyBorder="1" applyAlignment="1">
      <alignment horizontal="center" vertical="center"/>
    </xf>
    <xf numFmtId="0" fontId="9" fillId="0" borderId="0" xfId="4" applyFont="1" applyBorder="1">
      <alignment vertical="center"/>
    </xf>
    <xf numFmtId="179" fontId="10" fillId="0" borderId="13" xfId="4" applyNumberFormat="1" applyFont="1" applyFill="1" applyBorder="1" applyAlignment="1">
      <alignment vertical="center" shrinkToFit="1"/>
    </xf>
    <xf numFmtId="179" fontId="10" fillId="0" borderId="13" xfId="4" applyNumberFormat="1" applyFont="1" applyBorder="1" applyAlignment="1">
      <alignment vertical="center"/>
    </xf>
    <xf numFmtId="180" fontId="10" fillId="0" borderId="23" xfId="4" applyNumberFormat="1" applyFont="1" applyBorder="1" applyAlignment="1">
      <alignment horizontal="center" vertical="center"/>
    </xf>
    <xf numFmtId="179" fontId="9" fillId="0" borderId="0" xfId="4" applyNumberFormat="1" applyFont="1" applyBorder="1">
      <alignment vertical="center"/>
    </xf>
    <xf numFmtId="0" fontId="9" fillId="0" borderId="0" xfId="4" applyFont="1" applyBorder="1" applyAlignment="1">
      <alignment vertical="center"/>
    </xf>
    <xf numFmtId="179" fontId="9" fillId="0" borderId="0" xfId="4" applyNumberFormat="1" applyFont="1" applyFill="1" applyBorder="1" applyAlignment="1">
      <alignment vertical="center"/>
    </xf>
    <xf numFmtId="0" fontId="9" fillId="0" borderId="0" xfId="4" applyFont="1" applyFill="1" applyBorder="1">
      <alignment vertical="center"/>
    </xf>
    <xf numFmtId="179" fontId="9" fillId="0" borderId="23" xfId="4" applyNumberFormat="1" applyFont="1" applyBorder="1" applyAlignment="1">
      <alignment horizontal="right" vertical="center"/>
    </xf>
    <xf numFmtId="181" fontId="9" fillId="0" borderId="0" xfId="4" applyNumberFormat="1" applyFont="1" applyBorder="1" applyAlignment="1">
      <alignment horizontal="right" vertical="center"/>
    </xf>
    <xf numFmtId="184" fontId="9" fillId="0" borderId="19" xfId="4" applyNumberFormat="1" applyFont="1" applyBorder="1" applyAlignment="1">
      <alignment horizontal="center" vertical="center"/>
    </xf>
    <xf numFmtId="179" fontId="9" fillId="0" borderId="23" xfId="4" applyNumberFormat="1" applyFont="1" applyFill="1" applyBorder="1" applyAlignment="1">
      <alignment vertical="center"/>
    </xf>
    <xf numFmtId="179" fontId="9" fillId="0" borderId="0" xfId="4" applyNumberFormat="1" applyFont="1" applyFill="1" applyBorder="1" applyAlignment="1">
      <alignment horizontal="right" vertical="center"/>
    </xf>
    <xf numFmtId="179" fontId="3" fillId="0" borderId="13" xfId="4" applyNumberFormat="1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4" applyFont="1" applyFill="1" applyBorder="1" applyAlignment="1">
      <alignment vertical="center" shrinkToFit="1"/>
    </xf>
    <xf numFmtId="178" fontId="3" fillId="0" borderId="0" xfId="4" applyNumberFormat="1" applyFont="1" applyBorder="1" applyAlignment="1">
      <alignment horizontal="center" vertical="center"/>
    </xf>
    <xf numFmtId="180" fontId="3" fillId="0" borderId="13" xfId="4" applyNumberFormat="1" applyFont="1" applyFill="1" applyBorder="1" applyAlignment="1">
      <alignment horizontal="center" vertical="center"/>
    </xf>
    <xf numFmtId="180" fontId="3" fillId="0" borderId="10" xfId="4" applyNumberFormat="1" applyFont="1" applyFill="1" applyBorder="1" applyAlignment="1">
      <alignment horizontal="center" vertical="center"/>
    </xf>
    <xf numFmtId="0" fontId="3" fillId="0" borderId="2" xfId="4" applyFont="1" applyBorder="1" applyAlignment="1">
      <alignment horizontal="center" vertical="center" shrinkToFit="1"/>
    </xf>
    <xf numFmtId="179" fontId="3" fillId="0" borderId="0" xfId="4" applyNumberFormat="1" applyFont="1" applyBorder="1" applyAlignment="1">
      <alignment horizontal="center" vertical="center"/>
    </xf>
    <xf numFmtId="179" fontId="3" fillId="0" borderId="0" xfId="4" applyNumberFormat="1" applyFont="1" applyFill="1" applyBorder="1" applyAlignment="1">
      <alignment vertical="center" shrinkToFit="1"/>
    </xf>
    <xf numFmtId="179" fontId="3" fillId="0" borderId="0" xfId="4" applyNumberFormat="1" applyFont="1" applyBorder="1" applyAlignment="1">
      <alignment horizontal="right" vertical="center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0" xfId="4" applyFont="1" applyBorder="1">
      <alignment vertical="center"/>
    </xf>
    <xf numFmtId="179" fontId="3" fillId="0" borderId="4" xfId="4" applyNumberFormat="1" applyFont="1" applyFill="1" applyBorder="1" applyAlignment="1">
      <alignment horizontal="right" vertical="center" shrinkToFit="1"/>
    </xf>
    <xf numFmtId="0" fontId="3" fillId="0" borderId="14" xfId="4" applyFont="1" applyBorder="1" applyAlignment="1">
      <alignment horizontal="center" vertical="center"/>
    </xf>
    <xf numFmtId="0" fontId="3" fillId="0" borderId="14" xfId="4" applyFont="1" applyBorder="1">
      <alignment vertical="center"/>
    </xf>
    <xf numFmtId="0" fontId="3" fillId="0" borderId="11" xfId="4" applyFont="1" applyBorder="1">
      <alignment vertical="center"/>
    </xf>
    <xf numFmtId="0" fontId="3" fillId="0" borderId="12" xfId="4" applyFont="1" applyBorder="1">
      <alignment vertical="center"/>
    </xf>
    <xf numFmtId="0" fontId="3" fillId="0" borderId="12" xfId="4" applyFont="1" applyBorder="1" applyAlignment="1">
      <alignment horizontal="center" vertical="center"/>
    </xf>
    <xf numFmtId="0" fontId="3" fillId="0" borderId="9" xfId="4" applyFont="1" applyBorder="1">
      <alignment vertical="center"/>
    </xf>
    <xf numFmtId="0" fontId="3" fillId="0" borderId="13" xfId="4" applyFont="1" applyBorder="1">
      <alignment vertical="center"/>
    </xf>
    <xf numFmtId="0" fontId="3" fillId="0" borderId="10" xfId="4" applyFont="1" applyBorder="1">
      <alignment vertical="center"/>
    </xf>
    <xf numFmtId="179" fontId="3" fillId="0" borderId="4" xfId="4" applyNumberFormat="1" applyFont="1" applyBorder="1" applyAlignment="1">
      <alignment vertical="center" shrinkToFit="1"/>
    </xf>
    <xf numFmtId="179" fontId="3" fillId="0" borderId="13" xfId="4" applyNumberFormat="1" applyFont="1" applyFill="1" applyBorder="1" applyAlignment="1">
      <alignment vertical="center"/>
    </xf>
    <xf numFmtId="179" fontId="9" fillId="0" borderId="0" xfId="4" applyNumberFormat="1" applyFont="1" applyBorder="1" applyAlignment="1">
      <alignment horizontal="right" vertical="center"/>
    </xf>
    <xf numFmtId="0" fontId="10" fillId="0" borderId="0" xfId="4" applyFont="1" applyBorder="1">
      <alignment vertical="center"/>
    </xf>
    <xf numFmtId="179" fontId="10" fillId="0" borderId="0" xfId="4" applyNumberFormat="1" applyFont="1" applyBorder="1" applyAlignment="1">
      <alignment horizontal="right" vertical="center"/>
    </xf>
    <xf numFmtId="179" fontId="10" fillId="0" borderId="0" xfId="4" applyNumberFormat="1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180" fontId="9" fillId="0" borderId="0" xfId="4" applyNumberFormat="1" applyFont="1" applyBorder="1" applyAlignment="1">
      <alignment horizontal="center" vertical="center"/>
    </xf>
    <xf numFmtId="179" fontId="9" fillId="0" borderId="0" xfId="4" applyNumberFormat="1" applyFont="1" applyBorder="1" applyAlignment="1">
      <alignment horizontal="center" vertical="center"/>
    </xf>
    <xf numFmtId="179" fontId="10" fillId="0" borderId="0" xfId="4" applyNumberFormat="1" applyFont="1" applyBorder="1" applyAlignment="1">
      <alignment horizontal="right" vertical="center"/>
    </xf>
    <xf numFmtId="0" fontId="10" fillId="0" borderId="0" xfId="4" applyFont="1" applyBorder="1" applyAlignment="1">
      <alignment horizontal="center" vertical="center"/>
    </xf>
    <xf numFmtId="180" fontId="10" fillId="0" borderId="13" xfId="4" applyNumberFormat="1" applyFont="1" applyFill="1" applyBorder="1" applyAlignment="1">
      <alignment horizontal="center" vertical="center"/>
    </xf>
    <xf numFmtId="180" fontId="10" fillId="0" borderId="10" xfId="4" applyNumberFormat="1" applyFont="1" applyFill="1" applyBorder="1" applyAlignment="1">
      <alignment horizontal="center" vertical="center"/>
    </xf>
    <xf numFmtId="179" fontId="10" fillId="0" borderId="0" xfId="4" applyNumberFormat="1" applyFont="1" applyFill="1" applyBorder="1" applyAlignment="1">
      <alignment horizontal="right" vertical="center"/>
    </xf>
    <xf numFmtId="179" fontId="10" fillId="0" borderId="23" xfId="4" applyNumberFormat="1" applyFont="1" applyBorder="1" applyAlignment="1">
      <alignment horizontal="right" vertical="center"/>
    </xf>
    <xf numFmtId="179" fontId="10" fillId="0" borderId="0" xfId="4" applyNumberFormat="1" applyFont="1" applyBorder="1">
      <alignment vertical="center"/>
    </xf>
    <xf numFmtId="180" fontId="10" fillId="0" borderId="0" xfId="4" applyNumberFormat="1" applyFont="1" applyBorder="1" applyAlignment="1">
      <alignment horizontal="center" vertical="center"/>
    </xf>
    <xf numFmtId="0" fontId="10" fillId="0" borderId="0" xfId="4" applyFont="1" applyBorder="1">
      <alignment vertical="center"/>
    </xf>
    <xf numFmtId="179" fontId="10" fillId="0" borderId="13" xfId="4" applyNumberFormat="1" applyFont="1" applyFill="1" applyBorder="1" applyAlignment="1">
      <alignment vertical="center"/>
    </xf>
    <xf numFmtId="179" fontId="10" fillId="0" borderId="0" xfId="4" applyNumberFormat="1" applyFont="1" applyBorder="1" applyAlignment="1">
      <alignment horizontal="right" vertical="center"/>
    </xf>
    <xf numFmtId="184" fontId="10" fillId="0" borderId="0" xfId="4" applyNumberFormat="1" applyFont="1" applyBorder="1" applyAlignment="1">
      <alignment horizontal="center" vertical="center"/>
    </xf>
    <xf numFmtId="179" fontId="10" fillId="0" borderId="0" xfId="4" applyNumberFormat="1" applyFont="1" applyBorder="1">
      <alignment vertical="center"/>
    </xf>
    <xf numFmtId="0" fontId="10" fillId="0" borderId="0" xfId="4" applyFont="1" applyBorder="1">
      <alignment vertical="center"/>
    </xf>
    <xf numFmtId="179" fontId="10" fillId="0" borderId="6" xfId="4" applyNumberFormat="1" applyFont="1" applyBorder="1" applyAlignment="1">
      <alignment horizontal="right" vertical="center"/>
    </xf>
    <xf numFmtId="179" fontId="10" fillId="0" borderId="0" xfId="4" applyNumberFormat="1" applyFont="1" applyBorder="1" applyAlignment="1">
      <alignment horizontal="right" vertical="center"/>
    </xf>
    <xf numFmtId="0" fontId="10" fillId="0" borderId="0" xfId="4" applyFont="1" applyBorder="1">
      <alignment vertical="center"/>
    </xf>
    <xf numFmtId="179" fontId="10" fillId="0" borderId="0" xfId="4" applyNumberFormat="1" applyFont="1" applyBorder="1" applyAlignment="1">
      <alignment horizontal="right" vertical="center"/>
    </xf>
    <xf numFmtId="0" fontId="10" fillId="0" borderId="0" xfId="4" applyFont="1" applyBorder="1">
      <alignment vertical="center"/>
    </xf>
    <xf numFmtId="176" fontId="10" fillId="0" borderId="0" xfId="4" applyNumberFormat="1" applyFont="1" applyBorder="1" applyAlignment="1">
      <alignment horizontal="center" vertical="center"/>
    </xf>
    <xf numFmtId="179" fontId="10" fillId="0" borderId="0" xfId="4" applyNumberFormat="1" applyFont="1" applyBorder="1" applyAlignment="1">
      <alignment horizontal="center" vertical="center"/>
    </xf>
    <xf numFmtId="180" fontId="10" fillId="0" borderId="0" xfId="4" applyNumberFormat="1" applyFont="1" applyBorder="1" applyAlignment="1">
      <alignment horizontal="center" vertical="center"/>
    </xf>
    <xf numFmtId="0" fontId="3" fillId="0" borderId="0" xfId="4" applyFont="1" applyBorder="1">
      <alignment vertical="center"/>
    </xf>
    <xf numFmtId="0" fontId="3" fillId="0" borderId="0" xfId="4" applyFont="1" applyBorder="1" applyAlignment="1">
      <alignment horizontal="center" vertical="center"/>
    </xf>
    <xf numFmtId="179" fontId="3" fillId="0" borderId="0" xfId="4" applyNumberFormat="1" applyFont="1" applyBorder="1" applyAlignment="1">
      <alignment horizontal="right" vertical="center" shrinkToFit="1"/>
    </xf>
    <xf numFmtId="179" fontId="3" fillId="0" borderId="0" xfId="4" applyNumberFormat="1" applyFont="1" applyBorder="1">
      <alignment vertical="center"/>
    </xf>
    <xf numFmtId="179" fontId="3" fillId="0" borderId="0" xfId="4" applyNumberFormat="1" applyFont="1" applyBorder="1" applyAlignment="1">
      <alignment horizontal="right" vertical="center"/>
    </xf>
    <xf numFmtId="179" fontId="10" fillId="0" borderId="0" xfId="4" applyNumberFormat="1" applyFont="1" applyBorder="1" applyAlignment="1">
      <alignment horizontal="right" vertical="center"/>
    </xf>
    <xf numFmtId="179" fontId="9" fillId="0" borderId="0" xfId="4" applyNumberFormat="1" applyFont="1" applyBorder="1">
      <alignment vertical="center"/>
    </xf>
    <xf numFmtId="179" fontId="9" fillId="0" borderId="0" xfId="4" applyNumberFormat="1" applyFont="1" applyBorder="1" applyAlignment="1">
      <alignment horizontal="right" vertical="center"/>
    </xf>
    <xf numFmtId="0" fontId="10" fillId="0" borderId="0" xfId="4" applyFont="1" applyBorder="1">
      <alignment vertical="center"/>
    </xf>
    <xf numFmtId="184" fontId="10" fillId="0" borderId="0" xfId="4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14" xfId="4" applyFont="1" applyBorder="1">
      <alignment vertical="center"/>
    </xf>
    <xf numFmtId="0" fontId="3" fillId="0" borderId="0" xfId="4" applyFont="1" applyBorder="1">
      <alignment vertical="center"/>
    </xf>
    <xf numFmtId="0" fontId="3" fillId="0" borderId="11" xfId="4" applyFont="1" applyBorder="1">
      <alignment vertical="center"/>
    </xf>
    <xf numFmtId="0" fontId="3" fillId="0" borderId="12" xfId="4" applyFont="1" applyBorder="1">
      <alignment vertical="center"/>
    </xf>
    <xf numFmtId="179" fontId="3" fillId="0" borderId="0" xfId="4" applyNumberFormat="1" applyFont="1" applyBorder="1" applyAlignment="1">
      <alignment horizontal="right" vertical="center" shrinkToFit="1"/>
    </xf>
    <xf numFmtId="184" fontId="9" fillId="0" borderId="0" xfId="4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10" fillId="0" borderId="0" xfId="4" applyFont="1" applyBorder="1">
      <alignment vertical="center"/>
    </xf>
    <xf numFmtId="0" fontId="10" fillId="0" borderId="4" xfId="4" applyFont="1" applyBorder="1">
      <alignment vertical="center"/>
    </xf>
    <xf numFmtId="186" fontId="9" fillId="0" borderId="0" xfId="4" applyNumberFormat="1" applyFont="1" applyBorder="1" applyAlignment="1">
      <alignment horizontal="right" vertical="center"/>
    </xf>
    <xf numFmtId="188" fontId="9" fillId="0" borderId="0" xfId="4" applyNumberFormat="1" applyFont="1" applyBorder="1" applyAlignment="1">
      <alignment horizontal="right" vertical="center"/>
    </xf>
    <xf numFmtId="185" fontId="9" fillId="0" borderId="0" xfId="4" applyNumberFormat="1" applyFont="1" applyBorder="1" applyAlignment="1">
      <alignment horizontal="right" vertical="center"/>
    </xf>
    <xf numFmtId="0" fontId="3" fillId="0" borderId="14" xfId="4" applyFont="1" applyBorder="1">
      <alignment vertical="center"/>
    </xf>
    <xf numFmtId="0" fontId="3" fillId="0" borderId="0" xfId="4" applyFont="1" applyBorder="1">
      <alignment vertical="center"/>
    </xf>
    <xf numFmtId="0" fontId="3" fillId="0" borderId="11" xfId="4" applyFont="1" applyBorder="1">
      <alignment vertical="center"/>
    </xf>
    <xf numFmtId="0" fontId="3" fillId="0" borderId="12" xfId="4" applyFont="1" applyBorder="1">
      <alignment vertical="center"/>
    </xf>
    <xf numFmtId="180" fontId="10" fillId="0" borderId="0" xfId="4" applyNumberFormat="1" applyFont="1" applyBorder="1" applyAlignment="1">
      <alignment horizontal="center" vertical="center"/>
    </xf>
    <xf numFmtId="179" fontId="10" fillId="0" borderId="0" xfId="4" applyNumberFormat="1" applyFont="1" applyBorder="1" applyAlignment="1">
      <alignment horizontal="right" vertical="center"/>
    </xf>
    <xf numFmtId="0" fontId="3" fillId="0" borderId="14" xfId="4" applyFont="1" applyBorder="1">
      <alignment vertical="center"/>
    </xf>
    <xf numFmtId="0" fontId="3" fillId="0" borderId="11" xfId="4" applyFont="1" applyBorder="1">
      <alignment vertical="center"/>
    </xf>
    <xf numFmtId="0" fontId="3" fillId="0" borderId="12" xfId="4" applyFont="1" applyBorder="1">
      <alignment vertical="center"/>
    </xf>
    <xf numFmtId="0" fontId="10" fillId="0" borderId="0" xfId="4" applyFont="1" applyBorder="1">
      <alignment vertical="center"/>
    </xf>
    <xf numFmtId="0" fontId="3" fillId="0" borderId="0" xfId="4" applyFont="1" applyBorder="1" applyAlignment="1">
      <alignment horizontal="center" vertical="center"/>
    </xf>
    <xf numFmtId="0" fontId="3" fillId="0" borderId="14" xfId="4" applyFont="1" applyBorder="1">
      <alignment vertical="center"/>
    </xf>
    <xf numFmtId="0" fontId="3" fillId="0" borderId="0" xfId="4" applyFont="1" applyBorder="1">
      <alignment vertical="center"/>
    </xf>
    <xf numFmtId="0" fontId="3" fillId="0" borderId="12" xfId="4" applyFont="1" applyBorder="1">
      <alignment vertical="center"/>
    </xf>
    <xf numFmtId="0" fontId="3" fillId="0" borderId="12" xfId="4" applyFont="1" applyBorder="1" applyAlignment="1">
      <alignment horizontal="center" vertical="center"/>
    </xf>
    <xf numFmtId="0" fontId="3" fillId="3" borderId="0" xfId="4" applyFont="1" applyFill="1" applyBorder="1">
      <alignment vertical="center"/>
    </xf>
    <xf numFmtId="178" fontId="3" fillId="3" borderId="12" xfId="4" applyNumberFormat="1" applyFont="1" applyFill="1" applyBorder="1">
      <alignment vertical="center"/>
    </xf>
    <xf numFmtId="178" fontId="3" fillId="3" borderId="22" xfId="4" applyNumberFormat="1" applyFont="1" applyFill="1" applyBorder="1">
      <alignment vertical="center"/>
    </xf>
    <xf numFmtId="0" fontId="3" fillId="0" borderId="1" xfId="4" applyFont="1" applyBorder="1" applyAlignment="1">
      <alignment horizontal="center" vertical="center" wrapText="1"/>
    </xf>
    <xf numFmtId="179" fontId="3" fillId="0" borderId="0" xfId="4" applyNumberFormat="1" applyFont="1" applyBorder="1" applyAlignment="1">
      <alignment horizontal="right" vertical="center" shrinkToFit="1"/>
    </xf>
    <xf numFmtId="183" fontId="10" fillId="0" borderId="0" xfId="4" applyNumberFormat="1" applyFont="1" applyBorder="1" applyAlignment="1">
      <alignment horizontal="center" vertical="center"/>
    </xf>
    <xf numFmtId="14" fontId="3" fillId="0" borderId="2" xfId="4" applyNumberFormat="1" applyFont="1" applyFill="1" applyBorder="1" applyAlignment="1">
      <alignment horizontal="left" vertical="center" shrinkToFit="1"/>
    </xf>
    <xf numFmtId="14" fontId="3" fillId="0" borderId="4" xfId="4" applyNumberFormat="1" applyFont="1" applyFill="1" applyBorder="1" applyAlignment="1">
      <alignment horizontal="left" vertical="center" shrinkToFit="1"/>
    </xf>
    <xf numFmtId="14" fontId="3" fillId="0" borderId="5" xfId="4" applyNumberFormat="1" applyFont="1" applyFill="1" applyBorder="1" applyAlignment="1">
      <alignment horizontal="left" vertical="center" shrinkToFit="1"/>
    </xf>
    <xf numFmtId="179" fontId="3" fillId="0" borderId="2" xfId="4" applyNumberFormat="1" applyFont="1" applyFill="1" applyBorder="1" applyAlignment="1">
      <alignment horizontal="right" vertical="center" shrinkToFit="1"/>
    </xf>
    <xf numFmtId="179" fontId="3" fillId="0" borderId="4" xfId="4" applyNumberFormat="1" applyFont="1" applyFill="1" applyBorder="1" applyAlignment="1">
      <alignment horizontal="right" vertical="center" shrinkToFit="1"/>
    </xf>
    <xf numFmtId="179" fontId="10" fillId="0" borderId="0" xfId="4" applyNumberFormat="1" applyFont="1" applyBorder="1" applyAlignment="1">
      <alignment horizontal="right" vertical="center"/>
    </xf>
    <xf numFmtId="179" fontId="10" fillId="0" borderId="0" xfId="4" applyNumberFormat="1" applyFont="1" applyBorder="1" applyAlignment="1">
      <alignment horizontal="center" vertical="center"/>
    </xf>
    <xf numFmtId="184" fontId="10" fillId="0" borderId="0" xfId="4" applyNumberFormat="1" applyFont="1" applyBorder="1" applyAlignment="1">
      <alignment horizontal="center" vertical="center"/>
    </xf>
    <xf numFmtId="176" fontId="10" fillId="0" borderId="0" xfId="4" applyNumberFormat="1" applyFont="1" applyBorder="1" applyAlignment="1">
      <alignment horizontal="center" vertical="center"/>
    </xf>
    <xf numFmtId="179" fontId="3" fillId="0" borderId="0" xfId="4" applyNumberFormat="1" applyFont="1" applyBorder="1" applyAlignment="1">
      <alignment horizontal="right" vertical="center"/>
    </xf>
    <xf numFmtId="180" fontId="10" fillId="0" borderId="0" xfId="4" applyNumberFormat="1" applyFont="1" applyBorder="1" applyAlignment="1">
      <alignment horizontal="center" vertical="center"/>
    </xf>
    <xf numFmtId="179" fontId="10" fillId="0" borderId="0" xfId="4" applyNumberFormat="1" applyFont="1" applyBorder="1" applyAlignment="1">
      <alignment horizontal="center" vertical="center" shrinkToFit="1"/>
    </xf>
    <xf numFmtId="179" fontId="3" fillId="0" borderId="0" xfId="4" applyNumberFormat="1" applyFont="1" applyBorder="1" applyAlignment="1">
      <alignment horizontal="left" vertical="center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left" vertical="center"/>
    </xf>
    <xf numFmtId="180" fontId="3" fillId="0" borderId="0" xfId="4" applyNumberFormat="1" applyFont="1" applyBorder="1" applyAlignment="1">
      <alignment horizontal="center" vertical="center"/>
    </xf>
    <xf numFmtId="176" fontId="3" fillId="0" borderId="0" xfId="4" applyNumberFormat="1" applyFont="1" applyBorder="1" applyAlignment="1">
      <alignment horizontal="center" vertical="center"/>
    </xf>
    <xf numFmtId="179" fontId="3" fillId="0" borderId="19" xfId="4" applyNumberFormat="1" applyFont="1" applyBorder="1" applyAlignment="1">
      <alignment horizontal="right" vertical="center" shrinkToFit="1"/>
    </xf>
    <xf numFmtId="181" fontId="10" fillId="0" borderId="0" xfId="4" applyNumberFormat="1" applyFont="1" applyBorder="1" applyAlignment="1">
      <alignment horizontal="center" vertical="center" shrinkToFit="1"/>
    </xf>
    <xf numFmtId="179" fontId="10" fillId="0" borderId="0" xfId="4" applyNumberFormat="1" applyFont="1" applyBorder="1" applyAlignment="1">
      <alignment horizontal="right" vertical="center" shrinkToFit="1"/>
    </xf>
    <xf numFmtId="0" fontId="10" fillId="0" borderId="14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14" fontId="3" fillId="0" borderId="1" xfId="4" applyNumberFormat="1" applyFont="1" applyFill="1" applyBorder="1" applyAlignment="1">
      <alignment horizontal="left" vertical="center" shrinkToFit="1"/>
    </xf>
    <xf numFmtId="179" fontId="3" fillId="0" borderId="2" xfId="4" applyNumberFormat="1" applyFont="1" applyFill="1" applyBorder="1" applyAlignment="1">
      <alignment vertical="center" shrinkToFit="1"/>
    </xf>
    <xf numFmtId="179" fontId="3" fillId="0" borderId="4" xfId="4" applyNumberFormat="1" applyFont="1" applyFill="1" applyBorder="1" applyAlignment="1">
      <alignment vertical="center" shrinkToFit="1"/>
    </xf>
    <xf numFmtId="0" fontId="3" fillId="0" borderId="2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0" borderId="5" xfId="4" applyFont="1" applyBorder="1" applyAlignment="1">
      <alignment horizontal="center" vertical="center" shrinkToFit="1"/>
    </xf>
    <xf numFmtId="179" fontId="3" fillId="0" borderId="2" xfId="4" applyNumberFormat="1" applyFont="1" applyBorder="1" applyAlignment="1">
      <alignment horizontal="right" vertical="center" shrinkToFit="1"/>
    </xf>
    <xf numFmtId="179" fontId="3" fillId="0" borderId="4" xfId="4" applyNumberFormat="1" applyFont="1" applyBorder="1" applyAlignment="1">
      <alignment horizontal="right" vertical="center" shrinkToFit="1"/>
    </xf>
    <xf numFmtId="180" fontId="3" fillId="0" borderId="13" xfId="4" applyNumberFormat="1" applyFont="1" applyFill="1" applyBorder="1" applyAlignment="1">
      <alignment horizontal="center" vertical="center"/>
    </xf>
    <xf numFmtId="180" fontId="3" fillId="0" borderId="10" xfId="4" applyNumberFormat="1" applyFont="1" applyFill="1" applyBorder="1" applyAlignment="1">
      <alignment horizontal="center" vertical="center"/>
    </xf>
    <xf numFmtId="179" fontId="3" fillId="0" borderId="2" xfId="4" applyNumberFormat="1" applyFont="1" applyBorder="1" applyAlignment="1">
      <alignment horizontal="left" vertical="center" shrinkToFit="1"/>
    </xf>
    <xf numFmtId="179" fontId="3" fillId="0" borderId="4" xfId="4" applyNumberFormat="1" applyFont="1" applyBorder="1" applyAlignment="1">
      <alignment horizontal="left" vertical="center" shrinkToFit="1"/>
    </xf>
    <xf numFmtId="179" fontId="3" fillId="0" borderId="5" xfId="4" applyNumberFormat="1" applyFont="1" applyBorder="1" applyAlignment="1">
      <alignment horizontal="left" vertical="center" shrinkToFit="1"/>
    </xf>
    <xf numFmtId="179" fontId="3" fillId="0" borderId="2" xfId="4" applyNumberFormat="1" applyFont="1" applyBorder="1" applyAlignment="1">
      <alignment horizontal="right" vertical="center"/>
    </xf>
    <xf numFmtId="179" fontId="3" fillId="0" borderId="4" xfId="4" applyNumberFormat="1" applyFont="1" applyBorder="1" applyAlignment="1">
      <alignment horizontal="right" vertical="center"/>
    </xf>
    <xf numFmtId="179" fontId="3" fillId="0" borderId="14" xfId="4" applyNumberFormat="1" applyFont="1" applyFill="1" applyBorder="1" applyAlignment="1">
      <alignment vertical="center" shrinkToFit="1"/>
    </xf>
    <xf numFmtId="179" fontId="3" fillId="0" borderId="0" xfId="4" applyNumberFormat="1" applyFont="1" applyFill="1" applyBorder="1" applyAlignment="1">
      <alignment vertical="center" shrinkToFit="1"/>
    </xf>
    <xf numFmtId="179" fontId="10" fillId="0" borderId="13" xfId="4" applyNumberFormat="1" applyFont="1" applyFill="1" applyBorder="1" applyAlignment="1">
      <alignment horizontal="right" vertical="center" shrinkToFit="1"/>
    </xf>
    <xf numFmtId="180" fontId="10" fillId="0" borderId="13" xfId="4" applyNumberFormat="1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180" fontId="10" fillId="0" borderId="10" xfId="4" applyNumberFormat="1" applyFont="1" applyFill="1" applyBorder="1" applyAlignment="1">
      <alignment horizontal="center" vertical="center"/>
    </xf>
    <xf numFmtId="179" fontId="10" fillId="0" borderId="13" xfId="4" applyNumberFormat="1" applyFont="1" applyFill="1" applyBorder="1" applyAlignment="1">
      <alignment vertical="center"/>
    </xf>
    <xf numFmtId="179" fontId="10" fillId="0" borderId="6" xfId="4" applyNumberFormat="1" applyFont="1" applyBorder="1" applyAlignment="1">
      <alignment horizontal="right" vertical="center"/>
    </xf>
    <xf numFmtId="179" fontId="10" fillId="0" borderId="4" xfId="4" applyNumberFormat="1" applyFont="1" applyBorder="1" applyAlignment="1">
      <alignment horizontal="right" vertical="center" shrinkToFit="1"/>
    </xf>
    <xf numFmtId="0" fontId="10" fillId="0" borderId="13" xfId="4" applyFont="1" applyFill="1" applyBorder="1" applyAlignment="1">
      <alignment horizontal="center" vertical="center" shrinkToFit="1"/>
    </xf>
    <xf numFmtId="179" fontId="10" fillId="0" borderId="0" xfId="4" applyNumberFormat="1" applyFont="1" applyBorder="1">
      <alignment vertical="center"/>
    </xf>
    <xf numFmtId="0" fontId="10" fillId="0" borderId="0" xfId="4" applyFont="1" applyBorder="1">
      <alignment vertical="center"/>
    </xf>
    <xf numFmtId="190" fontId="3" fillId="0" borderId="0" xfId="4" applyNumberFormat="1" applyFont="1" applyBorder="1" applyAlignment="1">
      <alignment horizontal="right" vertical="center"/>
    </xf>
    <xf numFmtId="179" fontId="10" fillId="0" borderId="0" xfId="4" applyNumberFormat="1" applyFont="1" applyFill="1" applyBorder="1" applyAlignment="1">
      <alignment vertical="center" shrinkToFit="1"/>
    </xf>
    <xf numFmtId="189" fontId="10" fillId="0" borderId="0" xfId="4" applyNumberFormat="1" applyFont="1" applyBorder="1" applyAlignment="1">
      <alignment horizontal="right" vertical="center"/>
    </xf>
    <xf numFmtId="179" fontId="10" fillId="0" borderId="0" xfId="4" applyNumberFormat="1" applyFont="1" applyFill="1" applyBorder="1" applyAlignment="1">
      <alignment horizontal="right" vertical="center"/>
    </xf>
    <xf numFmtId="179" fontId="10" fillId="0" borderId="23" xfId="4" applyNumberFormat="1" applyFont="1" applyFill="1" applyBorder="1" applyAlignment="1">
      <alignment horizontal="right" vertical="center"/>
    </xf>
    <xf numFmtId="179" fontId="3" fillId="0" borderId="0" xfId="4" applyNumberFormat="1" applyFont="1" applyBorder="1" applyAlignment="1">
      <alignment horizontal="center" vertical="center"/>
    </xf>
    <xf numFmtId="179" fontId="3" fillId="0" borderId="13" xfId="4" applyNumberFormat="1" applyFont="1" applyFill="1" applyBorder="1" applyAlignment="1">
      <alignment horizontal="right" vertical="center" shrinkToFit="1"/>
    </xf>
    <xf numFmtId="0" fontId="3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 shrinkToFit="1"/>
    </xf>
    <xf numFmtId="179" fontId="10" fillId="0" borderId="0" xfId="4" applyNumberFormat="1" applyFont="1" applyBorder="1" applyAlignment="1">
      <alignment horizontal="left" vertical="center"/>
    </xf>
    <xf numFmtId="179" fontId="3" fillId="0" borderId="0" xfId="4" applyNumberFormat="1" applyFont="1" applyFill="1" applyBorder="1" applyAlignment="1">
      <alignment horizontal="right" vertical="center"/>
    </xf>
    <xf numFmtId="179" fontId="3" fillId="0" borderId="0" xfId="4" applyNumberFormat="1" applyFont="1" applyBorder="1">
      <alignment vertical="center"/>
    </xf>
  </cellXfs>
  <cellStyles count="6"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  <cellStyle name="標準 3" xfId="5" xr:uid="{00000000-0005-0000-0000-000005000000}"/>
    <cellStyle name="標準_指定管理者資料（案）" xfId="3" xr:uid="{00000000-0005-0000-0000-000006000000}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73"/>
  <sheetViews>
    <sheetView tabSelected="1" view="pageBreakPreview" topLeftCell="A91" zoomScale="87" zoomScaleNormal="100" zoomScaleSheetLayoutView="87" workbookViewId="0">
      <selection activeCell="W29" sqref="W29"/>
    </sheetView>
  </sheetViews>
  <sheetFormatPr defaultColWidth="3.375" defaultRowHeight="17.25" customHeight="1" x14ac:dyDescent="0.15"/>
  <cols>
    <col min="1" max="1" width="15.625" style="176" customWidth="1"/>
    <col min="2" max="4" width="11.625" style="176" customWidth="1"/>
    <col min="5" max="12" width="2.375" style="176" customWidth="1"/>
    <col min="13" max="13" width="3" style="176" customWidth="1"/>
    <col min="14" max="18" width="2.375" style="176" customWidth="1"/>
    <col min="19" max="19" width="3.625" style="176" customWidth="1"/>
    <col min="20" max="21" width="2.375" style="176" customWidth="1"/>
    <col min="22" max="22" width="3" style="176" customWidth="1"/>
    <col min="23" max="23" width="2.375" style="176" customWidth="1"/>
    <col min="24" max="24" width="2.625" style="176" customWidth="1"/>
    <col min="25" max="25" width="2.375" style="176" customWidth="1"/>
    <col min="26" max="26" width="5" style="176" customWidth="1"/>
    <col min="27" max="33" width="2.375" style="176" customWidth="1"/>
    <col min="34" max="34" width="1.5" style="176" customWidth="1"/>
    <col min="35" max="35" width="2.375" style="149" customWidth="1"/>
    <col min="36" max="201" width="3.375" style="149"/>
    <col min="202" max="202" width="15.625" style="149" customWidth="1"/>
    <col min="203" max="205" width="11.625" style="149" customWidth="1"/>
    <col min="206" max="238" width="2.375" style="149" customWidth="1"/>
    <col min="239" max="457" width="3.375" style="149"/>
    <col min="458" max="458" width="15.625" style="149" customWidth="1"/>
    <col min="459" max="461" width="11.625" style="149" customWidth="1"/>
    <col min="462" max="494" width="2.375" style="149" customWidth="1"/>
    <col min="495" max="713" width="3.375" style="149"/>
    <col min="714" max="714" width="15.625" style="149" customWidth="1"/>
    <col min="715" max="717" width="11.625" style="149" customWidth="1"/>
    <col min="718" max="750" width="2.375" style="149" customWidth="1"/>
    <col min="751" max="969" width="3.375" style="149"/>
    <col min="970" max="970" width="15.625" style="149" customWidth="1"/>
    <col min="971" max="973" width="11.625" style="149" customWidth="1"/>
    <col min="974" max="1006" width="2.375" style="149" customWidth="1"/>
    <col min="1007" max="1225" width="3.375" style="149"/>
    <col min="1226" max="1226" width="15.625" style="149" customWidth="1"/>
    <col min="1227" max="1229" width="11.625" style="149" customWidth="1"/>
    <col min="1230" max="1262" width="2.375" style="149" customWidth="1"/>
    <col min="1263" max="1481" width="3.375" style="149"/>
    <col min="1482" max="1482" width="15.625" style="149" customWidth="1"/>
    <col min="1483" max="1485" width="11.625" style="149" customWidth="1"/>
    <col min="1486" max="1518" width="2.375" style="149" customWidth="1"/>
    <col min="1519" max="1737" width="3.375" style="149"/>
    <col min="1738" max="1738" width="15.625" style="149" customWidth="1"/>
    <col min="1739" max="1741" width="11.625" style="149" customWidth="1"/>
    <col min="1742" max="1774" width="2.375" style="149" customWidth="1"/>
    <col min="1775" max="1993" width="3.375" style="149"/>
    <col min="1994" max="1994" width="15.625" style="149" customWidth="1"/>
    <col min="1995" max="1997" width="11.625" style="149" customWidth="1"/>
    <col min="1998" max="2030" width="2.375" style="149" customWidth="1"/>
    <col min="2031" max="2249" width="3.375" style="149"/>
    <col min="2250" max="2250" width="15.625" style="149" customWidth="1"/>
    <col min="2251" max="2253" width="11.625" style="149" customWidth="1"/>
    <col min="2254" max="2286" width="2.375" style="149" customWidth="1"/>
    <col min="2287" max="2505" width="3.375" style="149"/>
    <col min="2506" max="2506" width="15.625" style="149" customWidth="1"/>
    <col min="2507" max="2509" width="11.625" style="149" customWidth="1"/>
    <col min="2510" max="2542" width="2.375" style="149" customWidth="1"/>
    <col min="2543" max="2761" width="3.375" style="149"/>
    <col min="2762" max="2762" width="15.625" style="149" customWidth="1"/>
    <col min="2763" max="2765" width="11.625" style="149" customWidth="1"/>
    <col min="2766" max="2798" width="2.375" style="149" customWidth="1"/>
    <col min="2799" max="3017" width="3.375" style="149"/>
    <col min="3018" max="3018" width="15.625" style="149" customWidth="1"/>
    <col min="3019" max="3021" width="11.625" style="149" customWidth="1"/>
    <col min="3022" max="3054" width="2.375" style="149" customWidth="1"/>
    <col min="3055" max="3273" width="3.375" style="149"/>
    <col min="3274" max="3274" width="15.625" style="149" customWidth="1"/>
    <col min="3275" max="3277" width="11.625" style="149" customWidth="1"/>
    <col min="3278" max="3310" width="2.375" style="149" customWidth="1"/>
    <col min="3311" max="3529" width="3.375" style="149"/>
    <col min="3530" max="3530" width="15.625" style="149" customWidth="1"/>
    <col min="3531" max="3533" width="11.625" style="149" customWidth="1"/>
    <col min="3534" max="3566" width="2.375" style="149" customWidth="1"/>
    <col min="3567" max="3785" width="3.375" style="149"/>
    <col min="3786" max="3786" width="15.625" style="149" customWidth="1"/>
    <col min="3787" max="3789" width="11.625" style="149" customWidth="1"/>
    <col min="3790" max="3822" width="2.375" style="149" customWidth="1"/>
    <col min="3823" max="4041" width="3.375" style="149"/>
    <col min="4042" max="4042" width="15.625" style="149" customWidth="1"/>
    <col min="4043" max="4045" width="11.625" style="149" customWidth="1"/>
    <col min="4046" max="4078" width="2.375" style="149" customWidth="1"/>
    <col min="4079" max="4297" width="3.375" style="149"/>
    <col min="4298" max="4298" width="15.625" style="149" customWidth="1"/>
    <col min="4299" max="4301" width="11.625" style="149" customWidth="1"/>
    <col min="4302" max="4334" width="2.375" style="149" customWidth="1"/>
    <col min="4335" max="4553" width="3.375" style="149"/>
    <col min="4554" max="4554" width="15.625" style="149" customWidth="1"/>
    <col min="4555" max="4557" width="11.625" style="149" customWidth="1"/>
    <col min="4558" max="4590" width="2.375" style="149" customWidth="1"/>
    <col min="4591" max="4809" width="3.375" style="149"/>
    <col min="4810" max="4810" width="15.625" style="149" customWidth="1"/>
    <col min="4811" max="4813" width="11.625" style="149" customWidth="1"/>
    <col min="4814" max="4846" width="2.375" style="149" customWidth="1"/>
    <col min="4847" max="5065" width="3.375" style="149"/>
    <col min="5066" max="5066" width="15.625" style="149" customWidth="1"/>
    <col min="5067" max="5069" width="11.625" style="149" customWidth="1"/>
    <col min="5070" max="5102" width="2.375" style="149" customWidth="1"/>
    <col min="5103" max="5321" width="3.375" style="149"/>
    <col min="5322" max="5322" width="15.625" style="149" customWidth="1"/>
    <col min="5323" max="5325" width="11.625" style="149" customWidth="1"/>
    <col min="5326" max="5358" width="2.375" style="149" customWidth="1"/>
    <col min="5359" max="5577" width="3.375" style="149"/>
    <col min="5578" max="5578" width="15.625" style="149" customWidth="1"/>
    <col min="5579" max="5581" width="11.625" style="149" customWidth="1"/>
    <col min="5582" max="5614" width="2.375" style="149" customWidth="1"/>
    <col min="5615" max="5833" width="3.375" style="149"/>
    <col min="5834" max="5834" width="15.625" style="149" customWidth="1"/>
    <col min="5835" max="5837" width="11.625" style="149" customWidth="1"/>
    <col min="5838" max="5870" width="2.375" style="149" customWidth="1"/>
    <col min="5871" max="6089" width="3.375" style="149"/>
    <col min="6090" max="6090" width="15.625" style="149" customWidth="1"/>
    <col min="6091" max="6093" width="11.625" style="149" customWidth="1"/>
    <col min="6094" max="6126" width="2.375" style="149" customWidth="1"/>
    <col min="6127" max="6345" width="3.375" style="149"/>
    <col min="6346" max="6346" width="15.625" style="149" customWidth="1"/>
    <col min="6347" max="6349" width="11.625" style="149" customWidth="1"/>
    <col min="6350" max="6382" width="2.375" style="149" customWidth="1"/>
    <col min="6383" max="6601" width="3.375" style="149"/>
    <col min="6602" max="6602" width="15.625" style="149" customWidth="1"/>
    <col min="6603" max="6605" width="11.625" style="149" customWidth="1"/>
    <col min="6606" max="6638" width="2.375" style="149" customWidth="1"/>
    <col min="6639" max="6857" width="3.375" style="149"/>
    <col min="6858" max="6858" width="15.625" style="149" customWidth="1"/>
    <col min="6859" max="6861" width="11.625" style="149" customWidth="1"/>
    <col min="6862" max="6894" width="2.375" style="149" customWidth="1"/>
    <col min="6895" max="7113" width="3.375" style="149"/>
    <col min="7114" max="7114" width="15.625" style="149" customWidth="1"/>
    <col min="7115" max="7117" width="11.625" style="149" customWidth="1"/>
    <col min="7118" max="7150" width="2.375" style="149" customWidth="1"/>
    <col min="7151" max="7369" width="3.375" style="149"/>
    <col min="7370" max="7370" width="15.625" style="149" customWidth="1"/>
    <col min="7371" max="7373" width="11.625" style="149" customWidth="1"/>
    <col min="7374" max="7406" width="2.375" style="149" customWidth="1"/>
    <col min="7407" max="7625" width="3.375" style="149"/>
    <col min="7626" max="7626" width="15.625" style="149" customWidth="1"/>
    <col min="7627" max="7629" width="11.625" style="149" customWidth="1"/>
    <col min="7630" max="7662" width="2.375" style="149" customWidth="1"/>
    <col min="7663" max="7881" width="3.375" style="149"/>
    <col min="7882" max="7882" width="15.625" style="149" customWidth="1"/>
    <col min="7883" max="7885" width="11.625" style="149" customWidth="1"/>
    <col min="7886" max="7918" width="2.375" style="149" customWidth="1"/>
    <col min="7919" max="8137" width="3.375" style="149"/>
    <col min="8138" max="8138" width="15.625" style="149" customWidth="1"/>
    <col min="8139" max="8141" width="11.625" style="149" customWidth="1"/>
    <col min="8142" max="8174" width="2.375" style="149" customWidth="1"/>
    <col min="8175" max="8393" width="3.375" style="149"/>
    <col min="8394" max="8394" width="15.625" style="149" customWidth="1"/>
    <col min="8395" max="8397" width="11.625" style="149" customWidth="1"/>
    <col min="8398" max="8430" width="2.375" style="149" customWidth="1"/>
    <col min="8431" max="8649" width="3.375" style="149"/>
    <col min="8650" max="8650" width="15.625" style="149" customWidth="1"/>
    <col min="8651" max="8653" width="11.625" style="149" customWidth="1"/>
    <col min="8654" max="8686" width="2.375" style="149" customWidth="1"/>
    <col min="8687" max="8905" width="3.375" style="149"/>
    <col min="8906" max="8906" width="15.625" style="149" customWidth="1"/>
    <col min="8907" max="8909" width="11.625" style="149" customWidth="1"/>
    <col min="8910" max="8942" width="2.375" style="149" customWidth="1"/>
    <col min="8943" max="9161" width="3.375" style="149"/>
    <col min="9162" max="9162" width="15.625" style="149" customWidth="1"/>
    <col min="9163" max="9165" width="11.625" style="149" customWidth="1"/>
    <col min="9166" max="9198" width="2.375" style="149" customWidth="1"/>
    <col min="9199" max="9417" width="3.375" style="149"/>
    <col min="9418" max="9418" width="15.625" style="149" customWidth="1"/>
    <col min="9419" max="9421" width="11.625" style="149" customWidth="1"/>
    <col min="9422" max="9454" width="2.375" style="149" customWidth="1"/>
    <col min="9455" max="9673" width="3.375" style="149"/>
    <col min="9674" max="9674" width="15.625" style="149" customWidth="1"/>
    <col min="9675" max="9677" width="11.625" style="149" customWidth="1"/>
    <col min="9678" max="9710" width="2.375" style="149" customWidth="1"/>
    <col min="9711" max="9929" width="3.375" style="149"/>
    <col min="9930" max="9930" width="15.625" style="149" customWidth="1"/>
    <col min="9931" max="9933" width="11.625" style="149" customWidth="1"/>
    <col min="9934" max="9966" width="2.375" style="149" customWidth="1"/>
    <col min="9967" max="10185" width="3.375" style="149"/>
    <col min="10186" max="10186" width="15.625" style="149" customWidth="1"/>
    <col min="10187" max="10189" width="11.625" style="149" customWidth="1"/>
    <col min="10190" max="10222" width="2.375" style="149" customWidth="1"/>
    <col min="10223" max="10441" width="3.375" style="149"/>
    <col min="10442" max="10442" width="15.625" style="149" customWidth="1"/>
    <col min="10443" max="10445" width="11.625" style="149" customWidth="1"/>
    <col min="10446" max="10478" width="2.375" style="149" customWidth="1"/>
    <col min="10479" max="10697" width="3.375" style="149"/>
    <col min="10698" max="10698" width="15.625" style="149" customWidth="1"/>
    <col min="10699" max="10701" width="11.625" style="149" customWidth="1"/>
    <col min="10702" max="10734" width="2.375" style="149" customWidth="1"/>
    <col min="10735" max="10953" width="3.375" style="149"/>
    <col min="10954" max="10954" width="15.625" style="149" customWidth="1"/>
    <col min="10955" max="10957" width="11.625" style="149" customWidth="1"/>
    <col min="10958" max="10990" width="2.375" style="149" customWidth="1"/>
    <col min="10991" max="11209" width="3.375" style="149"/>
    <col min="11210" max="11210" width="15.625" style="149" customWidth="1"/>
    <col min="11211" max="11213" width="11.625" style="149" customWidth="1"/>
    <col min="11214" max="11246" width="2.375" style="149" customWidth="1"/>
    <col min="11247" max="11465" width="3.375" style="149"/>
    <col min="11466" max="11466" width="15.625" style="149" customWidth="1"/>
    <col min="11467" max="11469" width="11.625" style="149" customWidth="1"/>
    <col min="11470" max="11502" width="2.375" style="149" customWidth="1"/>
    <col min="11503" max="11721" width="3.375" style="149"/>
    <col min="11722" max="11722" width="15.625" style="149" customWidth="1"/>
    <col min="11723" max="11725" width="11.625" style="149" customWidth="1"/>
    <col min="11726" max="11758" width="2.375" style="149" customWidth="1"/>
    <col min="11759" max="11977" width="3.375" style="149"/>
    <col min="11978" max="11978" width="15.625" style="149" customWidth="1"/>
    <col min="11979" max="11981" width="11.625" style="149" customWidth="1"/>
    <col min="11982" max="12014" width="2.375" style="149" customWidth="1"/>
    <col min="12015" max="12233" width="3.375" style="149"/>
    <col min="12234" max="12234" width="15.625" style="149" customWidth="1"/>
    <col min="12235" max="12237" width="11.625" style="149" customWidth="1"/>
    <col min="12238" max="12270" width="2.375" style="149" customWidth="1"/>
    <col min="12271" max="12489" width="3.375" style="149"/>
    <col min="12490" max="12490" width="15.625" style="149" customWidth="1"/>
    <col min="12491" max="12493" width="11.625" style="149" customWidth="1"/>
    <col min="12494" max="12526" width="2.375" style="149" customWidth="1"/>
    <col min="12527" max="12745" width="3.375" style="149"/>
    <col min="12746" max="12746" width="15.625" style="149" customWidth="1"/>
    <col min="12747" max="12749" width="11.625" style="149" customWidth="1"/>
    <col min="12750" max="12782" width="2.375" style="149" customWidth="1"/>
    <col min="12783" max="13001" width="3.375" style="149"/>
    <col min="13002" max="13002" width="15.625" style="149" customWidth="1"/>
    <col min="13003" max="13005" width="11.625" style="149" customWidth="1"/>
    <col min="13006" max="13038" width="2.375" style="149" customWidth="1"/>
    <col min="13039" max="13257" width="3.375" style="149"/>
    <col min="13258" max="13258" width="15.625" style="149" customWidth="1"/>
    <col min="13259" max="13261" width="11.625" style="149" customWidth="1"/>
    <col min="13262" max="13294" width="2.375" style="149" customWidth="1"/>
    <col min="13295" max="13513" width="3.375" style="149"/>
    <col min="13514" max="13514" width="15.625" style="149" customWidth="1"/>
    <col min="13515" max="13517" width="11.625" style="149" customWidth="1"/>
    <col min="13518" max="13550" width="2.375" style="149" customWidth="1"/>
    <col min="13551" max="13769" width="3.375" style="149"/>
    <col min="13770" max="13770" width="15.625" style="149" customWidth="1"/>
    <col min="13771" max="13773" width="11.625" style="149" customWidth="1"/>
    <col min="13774" max="13806" width="2.375" style="149" customWidth="1"/>
    <col min="13807" max="14025" width="3.375" style="149"/>
    <col min="14026" max="14026" width="15.625" style="149" customWidth="1"/>
    <col min="14027" max="14029" width="11.625" style="149" customWidth="1"/>
    <col min="14030" max="14062" width="2.375" style="149" customWidth="1"/>
    <col min="14063" max="14281" width="3.375" style="149"/>
    <col min="14282" max="14282" width="15.625" style="149" customWidth="1"/>
    <col min="14283" max="14285" width="11.625" style="149" customWidth="1"/>
    <col min="14286" max="14318" width="2.375" style="149" customWidth="1"/>
    <col min="14319" max="14537" width="3.375" style="149"/>
    <col min="14538" max="14538" width="15.625" style="149" customWidth="1"/>
    <col min="14539" max="14541" width="11.625" style="149" customWidth="1"/>
    <col min="14542" max="14574" width="2.375" style="149" customWidth="1"/>
    <col min="14575" max="14793" width="3.375" style="149"/>
    <col min="14794" max="14794" width="15.625" style="149" customWidth="1"/>
    <col min="14795" max="14797" width="11.625" style="149" customWidth="1"/>
    <col min="14798" max="14830" width="2.375" style="149" customWidth="1"/>
    <col min="14831" max="15049" width="3.375" style="149"/>
    <col min="15050" max="15050" width="15.625" style="149" customWidth="1"/>
    <col min="15051" max="15053" width="11.625" style="149" customWidth="1"/>
    <col min="15054" max="15086" width="2.375" style="149" customWidth="1"/>
    <col min="15087" max="15305" width="3.375" style="149"/>
    <col min="15306" max="15306" width="15.625" style="149" customWidth="1"/>
    <col min="15307" max="15309" width="11.625" style="149" customWidth="1"/>
    <col min="15310" max="15342" width="2.375" style="149" customWidth="1"/>
    <col min="15343" max="15561" width="3.375" style="149"/>
    <col min="15562" max="15562" width="15.625" style="149" customWidth="1"/>
    <col min="15563" max="15565" width="11.625" style="149" customWidth="1"/>
    <col min="15566" max="15598" width="2.375" style="149" customWidth="1"/>
    <col min="15599" max="15817" width="3.375" style="149"/>
    <col min="15818" max="15818" width="15.625" style="149" customWidth="1"/>
    <col min="15819" max="15821" width="11.625" style="149" customWidth="1"/>
    <col min="15822" max="15854" width="2.375" style="149" customWidth="1"/>
    <col min="15855" max="16073" width="3.375" style="149"/>
    <col min="16074" max="16074" width="15.625" style="149" customWidth="1"/>
    <col min="16075" max="16077" width="11.625" style="149" customWidth="1"/>
    <col min="16078" max="16110" width="2.375" style="149" customWidth="1"/>
    <col min="16111" max="16384" width="3.375" style="149"/>
  </cols>
  <sheetData>
    <row r="1" spans="1:34" ht="17.25" customHeight="1" x14ac:dyDescent="0.15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</row>
    <row r="2" spans="1:34" ht="17.25" customHeight="1" x14ac:dyDescent="0.15">
      <c r="A2" s="279" t="s">
        <v>122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</row>
    <row r="3" spans="1:34" ht="17.25" customHeight="1" x14ac:dyDescent="0.15">
      <c r="A3" s="175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P3" s="252"/>
      <c r="Q3" s="252"/>
      <c r="R3" s="252"/>
      <c r="S3" s="252"/>
      <c r="T3" s="252"/>
      <c r="U3" s="252"/>
      <c r="V3" s="252"/>
      <c r="W3" s="252"/>
      <c r="X3" s="255"/>
      <c r="Y3" s="255"/>
      <c r="Z3" s="255"/>
      <c r="AA3" s="252" t="s">
        <v>124</v>
      </c>
      <c r="AB3" s="252"/>
      <c r="AC3" s="252"/>
      <c r="AD3" s="252"/>
      <c r="AE3" s="252"/>
      <c r="AF3" s="252"/>
      <c r="AG3" s="252"/>
      <c r="AH3" s="252"/>
    </row>
    <row r="4" spans="1:34" ht="17.25" customHeight="1" x14ac:dyDescent="0.15">
      <c r="A4" s="176" t="s">
        <v>5</v>
      </c>
    </row>
    <row r="5" spans="1:34" ht="45.75" customHeight="1" x14ac:dyDescent="0.15">
      <c r="A5" s="174" t="s">
        <v>6</v>
      </c>
      <c r="B5" s="258" t="s">
        <v>125</v>
      </c>
      <c r="C5" s="169" t="s">
        <v>126</v>
      </c>
      <c r="D5" s="275" t="s">
        <v>131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7"/>
      <c r="AH5" s="149"/>
    </row>
    <row r="6" spans="1:34" ht="17.25" customHeight="1" x14ac:dyDescent="0.15">
      <c r="A6" s="2" t="s">
        <v>20</v>
      </c>
      <c r="B6" s="182"/>
      <c r="C6" s="178"/>
      <c r="D6" s="2" t="s">
        <v>21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1"/>
      <c r="AH6" s="149"/>
    </row>
    <row r="7" spans="1:34" ht="17.25" customHeight="1" x14ac:dyDescent="0.15">
      <c r="A7" s="2" t="s">
        <v>8</v>
      </c>
      <c r="B7" s="256"/>
      <c r="C7" s="22">
        <f>ROUNDUP(X13,-3)/1000</f>
        <v>2083</v>
      </c>
      <c r="D7" s="251" t="s">
        <v>9</v>
      </c>
      <c r="E7" s="252"/>
      <c r="F7" s="252"/>
      <c r="G7" s="252"/>
      <c r="H7" s="252"/>
      <c r="I7" s="252"/>
      <c r="J7" s="270">
        <v>163100</v>
      </c>
      <c r="K7" s="270"/>
      <c r="L7" s="270"/>
      <c r="M7" s="270"/>
      <c r="N7" s="270"/>
      <c r="O7" s="252" t="s">
        <v>46</v>
      </c>
      <c r="P7" s="280">
        <v>12</v>
      </c>
      <c r="Q7" s="280"/>
      <c r="R7" s="280"/>
      <c r="S7" s="252" t="s">
        <v>46</v>
      </c>
      <c r="T7" s="281">
        <v>1</v>
      </c>
      <c r="U7" s="281"/>
      <c r="V7" s="252" t="s">
        <v>47</v>
      </c>
      <c r="W7" s="252"/>
      <c r="X7" s="259">
        <f>J7*P7*T7</f>
        <v>1957200</v>
      </c>
      <c r="Y7" s="259"/>
      <c r="Z7" s="259"/>
      <c r="AA7" s="259"/>
      <c r="AB7" s="259"/>
      <c r="AC7" s="250"/>
      <c r="AD7" s="250"/>
      <c r="AE7" s="250"/>
      <c r="AF7" s="250"/>
      <c r="AG7" s="1"/>
      <c r="AH7" s="149"/>
    </row>
    <row r="8" spans="1:34" ht="17.25" customHeight="1" x14ac:dyDescent="0.15">
      <c r="A8" s="2"/>
      <c r="B8" s="3"/>
      <c r="C8" s="3"/>
      <c r="D8" s="189" t="s">
        <v>10</v>
      </c>
      <c r="E8" s="189"/>
      <c r="F8" s="189"/>
      <c r="G8" s="189"/>
      <c r="H8" s="189"/>
      <c r="I8" s="191"/>
      <c r="J8" s="191"/>
      <c r="K8" s="266">
        <v>498</v>
      </c>
      <c r="L8" s="266"/>
      <c r="M8" s="266"/>
      <c r="N8" s="266"/>
      <c r="O8" s="189" t="s">
        <v>46</v>
      </c>
      <c r="P8" s="283">
        <v>21</v>
      </c>
      <c r="Q8" s="283"/>
      <c r="R8" s="189" t="s">
        <v>46</v>
      </c>
      <c r="S8" s="271">
        <v>12</v>
      </c>
      <c r="T8" s="271"/>
      <c r="U8" s="271"/>
      <c r="V8" s="189" t="s">
        <v>47</v>
      </c>
      <c r="W8" s="189"/>
      <c r="X8" s="284">
        <f>K8*P8*S8</f>
        <v>125496</v>
      </c>
      <c r="Y8" s="284"/>
      <c r="Z8" s="284"/>
      <c r="AA8" s="284"/>
      <c r="AB8" s="284"/>
      <c r="AC8" s="175"/>
      <c r="AD8" s="175"/>
      <c r="AE8" s="175"/>
      <c r="AF8" s="175"/>
      <c r="AG8" s="1"/>
      <c r="AH8" s="149"/>
    </row>
    <row r="9" spans="1:34" ht="17.25" customHeight="1" x14ac:dyDescent="0.15">
      <c r="A9" s="2"/>
      <c r="B9" s="3"/>
      <c r="C9" s="3"/>
      <c r="D9" s="285" t="s">
        <v>81</v>
      </c>
      <c r="E9" s="286"/>
      <c r="F9" s="286"/>
      <c r="G9" s="286"/>
      <c r="H9" s="213"/>
      <c r="I9" s="213"/>
      <c r="J9" s="215"/>
      <c r="K9" s="215"/>
      <c r="L9" s="215"/>
      <c r="M9" s="215"/>
      <c r="N9" s="215"/>
      <c r="O9" s="215"/>
      <c r="P9" s="213"/>
      <c r="Q9" s="216"/>
      <c r="R9" s="216"/>
      <c r="S9" s="216"/>
      <c r="T9" s="213"/>
      <c r="U9" s="214"/>
      <c r="V9" s="214"/>
      <c r="W9" s="213"/>
      <c r="X9" s="284">
        <f>X7+X8</f>
        <v>2082696</v>
      </c>
      <c r="Y9" s="284"/>
      <c r="Z9" s="284"/>
      <c r="AA9" s="284"/>
      <c r="AB9" s="284"/>
      <c r="AC9" s="175"/>
      <c r="AD9" s="175"/>
      <c r="AE9" s="175"/>
      <c r="AF9" s="175"/>
      <c r="AG9" s="1"/>
      <c r="AH9" s="149"/>
    </row>
    <row r="10" spans="1:34" ht="17.25" customHeight="1" x14ac:dyDescent="0.15">
      <c r="A10" s="2"/>
      <c r="B10" s="3"/>
      <c r="C10" s="3"/>
      <c r="D10" s="149"/>
      <c r="E10" s="213" t="s">
        <v>129</v>
      </c>
      <c r="F10" s="213"/>
      <c r="G10" s="213"/>
      <c r="H10" s="213"/>
      <c r="I10" s="213"/>
      <c r="J10" s="212"/>
      <c r="K10" s="212"/>
      <c r="L10" s="212"/>
      <c r="M10" s="212"/>
      <c r="N10" s="212"/>
      <c r="O10" s="213"/>
      <c r="P10" s="216"/>
      <c r="Q10" s="216"/>
      <c r="R10" s="216"/>
      <c r="S10" s="213"/>
      <c r="T10" s="214"/>
      <c r="U10" s="214"/>
      <c r="V10" s="213"/>
      <c r="W10" s="213"/>
      <c r="X10" s="213"/>
      <c r="Y10" s="149"/>
      <c r="Z10" s="149"/>
      <c r="AA10" s="149"/>
      <c r="AB10" s="149"/>
      <c r="AC10" s="175"/>
      <c r="AD10" s="175"/>
      <c r="AE10" s="175"/>
      <c r="AF10" s="175"/>
      <c r="AG10" s="1"/>
      <c r="AH10" s="149"/>
    </row>
    <row r="11" spans="1:34" ht="17.25" customHeight="1" x14ac:dyDescent="0.15">
      <c r="A11" s="2"/>
      <c r="B11" s="3"/>
      <c r="C11" s="3"/>
      <c r="D11" s="149"/>
      <c r="E11" s="213"/>
      <c r="F11" s="213"/>
      <c r="G11" s="213"/>
      <c r="H11" s="213"/>
      <c r="I11" s="213"/>
      <c r="J11" s="212"/>
      <c r="K11" s="212"/>
      <c r="L11" s="212"/>
      <c r="M11" s="212"/>
      <c r="N11" s="212"/>
      <c r="O11" s="213"/>
      <c r="P11" s="216"/>
      <c r="Q11" s="216"/>
      <c r="R11" s="216"/>
      <c r="S11" s="213"/>
      <c r="T11" s="214"/>
      <c r="U11" s="214"/>
      <c r="V11" s="213"/>
      <c r="W11" s="213"/>
      <c r="X11" s="213"/>
      <c r="Y11" s="149"/>
      <c r="Z11" s="149"/>
      <c r="AA11" s="149"/>
      <c r="AB11" s="149"/>
      <c r="AC11" s="175"/>
      <c r="AD11" s="175"/>
      <c r="AE11" s="175"/>
      <c r="AF11" s="175"/>
      <c r="AG11" s="1"/>
      <c r="AH11" s="149"/>
    </row>
    <row r="12" spans="1:34" ht="17.25" customHeight="1" x14ac:dyDescent="0.15">
      <c r="A12" s="2"/>
      <c r="B12" s="3"/>
      <c r="C12" s="3"/>
      <c r="D12" s="149"/>
      <c r="E12" s="213"/>
      <c r="F12" s="213"/>
      <c r="G12" s="213"/>
      <c r="H12" s="213"/>
      <c r="I12" s="213"/>
      <c r="J12" s="212"/>
      <c r="K12" s="212"/>
      <c r="L12" s="212"/>
      <c r="M12" s="212"/>
      <c r="N12" s="212"/>
      <c r="O12" s="213"/>
      <c r="P12" s="216"/>
      <c r="Q12" s="216"/>
      <c r="R12" s="216"/>
      <c r="S12" s="213"/>
      <c r="T12" s="214"/>
      <c r="U12" s="214"/>
      <c r="V12" s="213"/>
      <c r="W12" s="213"/>
      <c r="X12" s="213"/>
      <c r="Y12" s="149"/>
      <c r="Z12" s="149"/>
      <c r="AA12" s="149"/>
      <c r="AB12" s="149"/>
      <c r="AC12" s="175"/>
      <c r="AD12" s="175"/>
      <c r="AE12" s="175"/>
      <c r="AF12" s="175"/>
      <c r="AG12" s="1"/>
      <c r="AH12" s="149"/>
    </row>
    <row r="13" spans="1:34" ht="17.25" customHeight="1" x14ac:dyDescent="0.15">
      <c r="A13" s="178"/>
      <c r="B13" s="4"/>
      <c r="C13" s="4"/>
      <c r="D13" s="149"/>
      <c r="E13" s="149"/>
      <c r="F13" s="149"/>
      <c r="G13" s="149"/>
      <c r="H13" s="149"/>
      <c r="I13" s="194"/>
      <c r="J13" s="194"/>
      <c r="K13" s="194"/>
      <c r="L13" s="194"/>
      <c r="M13" s="194"/>
      <c r="N13" s="194"/>
      <c r="O13" s="194"/>
      <c r="P13" s="149"/>
      <c r="Q13" s="193"/>
      <c r="R13" s="193"/>
      <c r="S13" s="193"/>
      <c r="T13" s="5" t="s">
        <v>1</v>
      </c>
      <c r="U13" s="74"/>
      <c r="V13" s="74"/>
      <c r="W13" s="7"/>
      <c r="X13" s="282">
        <f>SUM(X9)</f>
        <v>2082696</v>
      </c>
      <c r="Y13" s="282"/>
      <c r="Z13" s="282"/>
      <c r="AA13" s="282"/>
      <c r="AB13" s="282"/>
      <c r="AC13" s="234"/>
      <c r="AD13" s="234"/>
      <c r="AE13" s="175"/>
      <c r="AF13" s="175"/>
      <c r="AG13" s="1"/>
      <c r="AH13" s="149"/>
    </row>
    <row r="14" spans="1:34" ht="17.25" customHeight="1" x14ac:dyDescent="0.15">
      <c r="A14" s="9" t="s">
        <v>12</v>
      </c>
      <c r="B14" s="256"/>
      <c r="C14" s="3">
        <v>334</v>
      </c>
      <c r="D14" s="137" t="s">
        <v>13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138"/>
      <c r="X14" s="138"/>
      <c r="Y14" s="138"/>
      <c r="Z14" s="138"/>
      <c r="AA14" s="138"/>
      <c r="AB14" s="148"/>
      <c r="AC14" s="78"/>
      <c r="AD14" s="78"/>
      <c r="AE14" s="78"/>
      <c r="AF14" s="78"/>
      <c r="AG14" s="79"/>
      <c r="AH14" s="149"/>
    </row>
    <row r="15" spans="1:34" ht="17.25" customHeight="1" x14ac:dyDescent="0.15">
      <c r="A15" s="2"/>
      <c r="B15" s="146"/>
      <c r="C15" s="146"/>
      <c r="D15" s="139"/>
      <c r="E15" s="259">
        <v>170000</v>
      </c>
      <c r="F15" s="259"/>
      <c r="G15" s="259"/>
      <c r="H15" s="259"/>
      <c r="I15" s="259"/>
      <c r="J15" s="235" t="s">
        <v>46</v>
      </c>
      <c r="K15" s="260">
        <v>5.6160000000000002E-2</v>
      </c>
      <c r="L15" s="260"/>
      <c r="M15" s="260"/>
      <c r="N15" s="260"/>
      <c r="O15" s="235" t="s">
        <v>46</v>
      </c>
      <c r="P15" s="271">
        <v>12</v>
      </c>
      <c r="Q15" s="271"/>
      <c r="R15" s="271"/>
      <c r="S15" s="235" t="s">
        <v>46</v>
      </c>
      <c r="T15" s="269">
        <v>1</v>
      </c>
      <c r="U15" s="269"/>
      <c r="V15" s="235" t="s">
        <v>47</v>
      </c>
      <c r="W15" s="266">
        <f>ROUNDDOWN(E15*K15*P15*T15,0)</f>
        <v>114566</v>
      </c>
      <c r="X15" s="266"/>
      <c r="Y15" s="266"/>
      <c r="Z15" s="266"/>
      <c r="AA15" s="266"/>
      <c r="AB15" s="86"/>
      <c r="AC15" s="86"/>
      <c r="AD15" s="86"/>
      <c r="AE15" s="86"/>
      <c r="AF15" s="234"/>
      <c r="AG15" s="1"/>
      <c r="AH15" s="149"/>
    </row>
    <row r="16" spans="1:34" ht="17.25" customHeight="1" x14ac:dyDescent="0.15">
      <c r="A16" s="178"/>
      <c r="B16" s="182"/>
      <c r="C16" s="254"/>
      <c r="D16" s="139" t="s">
        <v>14</v>
      </c>
      <c r="E16" s="43"/>
      <c r="F16" s="43"/>
      <c r="G16" s="43"/>
      <c r="H16" s="43"/>
      <c r="I16" s="43"/>
      <c r="J16" s="139"/>
      <c r="K16" s="189"/>
      <c r="L16" s="189"/>
      <c r="M16" s="189"/>
      <c r="N16" s="189"/>
      <c r="O16" s="189"/>
      <c r="P16" s="189"/>
      <c r="Q16" s="267"/>
      <c r="R16" s="267"/>
      <c r="S16" s="267"/>
      <c r="T16" s="267"/>
      <c r="U16" s="267"/>
      <c r="V16" s="189"/>
      <c r="W16" s="190"/>
      <c r="X16" s="190"/>
      <c r="Y16" s="140"/>
      <c r="Z16" s="140"/>
      <c r="AA16" s="140"/>
      <c r="AB16" s="80"/>
      <c r="AC16" s="175"/>
      <c r="AD16" s="175"/>
      <c r="AE16" s="175"/>
      <c r="AF16" s="175"/>
      <c r="AG16" s="1"/>
      <c r="AH16" s="149"/>
    </row>
    <row r="17" spans="1:34" ht="17.25" customHeight="1" x14ac:dyDescent="0.15">
      <c r="A17" s="178"/>
      <c r="B17" s="182"/>
      <c r="C17" s="254"/>
      <c r="D17" s="189"/>
      <c r="E17" s="259">
        <f>E15</f>
        <v>170000</v>
      </c>
      <c r="F17" s="259"/>
      <c r="G17" s="259"/>
      <c r="H17" s="259"/>
      <c r="I17" s="259"/>
      <c r="J17" s="189" t="s">
        <v>46</v>
      </c>
      <c r="K17" s="260">
        <v>9.1499999999999998E-2</v>
      </c>
      <c r="L17" s="260"/>
      <c r="M17" s="260"/>
      <c r="N17" s="260"/>
      <c r="O17" s="189" t="s">
        <v>46</v>
      </c>
      <c r="P17" s="271">
        <v>12</v>
      </c>
      <c r="Q17" s="271"/>
      <c r="R17" s="271"/>
      <c r="S17" s="189" t="s">
        <v>46</v>
      </c>
      <c r="T17" s="269">
        <v>1</v>
      </c>
      <c r="U17" s="269"/>
      <c r="V17" s="189" t="s">
        <v>47</v>
      </c>
      <c r="W17" s="266">
        <f>ROUNDDOWN(E17*K17*P17*T17,0)</f>
        <v>186660</v>
      </c>
      <c r="X17" s="266"/>
      <c r="Y17" s="266"/>
      <c r="Z17" s="266"/>
      <c r="AA17" s="266"/>
      <c r="AB17" s="80"/>
      <c r="AC17" s="175"/>
      <c r="AD17" s="175"/>
      <c r="AE17" s="175"/>
      <c r="AF17" s="175"/>
      <c r="AG17" s="1"/>
      <c r="AH17" s="149"/>
    </row>
    <row r="18" spans="1:34" ht="17.25" customHeight="1" x14ac:dyDescent="0.15">
      <c r="A18" s="178"/>
      <c r="B18" s="182"/>
      <c r="C18" s="254"/>
      <c r="D18" s="139" t="s">
        <v>66</v>
      </c>
      <c r="E18" s="44"/>
      <c r="F18" s="43"/>
      <c r="G18" s="43"/>
      <c r="H18" s="43"/>
      <c r="I18" s="44"/>
      <c r="J18" s="189"/>
      <c r="K18" s="189"/>
      <c r="L18" s="189"/>
      <c r="M18" s="189"/>
      <c r="N18" s="189"/>
      <c r="O18" s="189"/>
      <c r="P18" s="267"/>
      <c r="Q18" s="267"/>
      <c r="R18" s="267"/>
      <c r="S18" s="267"/>
      <c r="T18" s="267"/>
      <c r="U18" s="189"/>
      <c r="V18" s="189"/>
      <c r="W18" s="140"/>
      <c r="X18" s="140"/>
      <c r="Y18" s="140"/>
      <c r="Z18" s="140"/>
      <c r="AA18" s="140"/>
      <c r="AB18" s="80"/>
      <c r="AC18" s="175"/>
      <c r="AD18" s="175"/>
      <c r="AE18" s="175"/>
      <c r="AF18" s="175"/>
      <c r="AG18" s="1"/>
      <c r="AH18" s="149"/>
    </row>
    <row r="19" spans="1:34" ht="17.25" customHeight="1" x14ac:dyDescent="0.15">
      <c r="A19" s="178"/>
      <c r="B19" s="182"/>
      <c r="C19" s="254"/>
      <c r="D19" s="189"/>
      <c r="E19" s="259">
        <f>E15</f>
        <v>170000</v>
      </c>
      <c r="F19" s="259"/>
      <c r="G19" s="259"/>
      <c r="H19" s="259"/>
      <c r="I19" s="259"/>
      <c r="J19" s="189" t="s">
        <v>46</v>
      </c>
      <c r="K19" s="260">
        <v>3.5999999999999999E-3</v>
      </c>
      <c r="L19" s="260"/>
      <c r="M19" s="260"/>
      <c r="N19" s="260"/>
      <c r="O19" s="189" t="s">
        <v>46</v>
      </c>
      <c r="P19" s="271">
        <v>12</v>
      </c>
      <c r="Q19" s="271"/>
      <c r="R19" s="271"/>
      <c r="S19" s="189" t="s">
        <v>46</v>
      </c>
      <c r="T19" s="269">
        <v>1</v>
      </c>
      <c r="U19" s="269"/>
      <c r="V19" s="189" t="s">
        <v>47</v>
      </c>
      <c r="W19" s="266">
        <f>ROUNDDOWN(E19*K19*P19*T19,0)</f>
        <v>7344</v>
      </c>
      <c r="X19" s="266"/>
      <c r="Y19" s="266"/>
      <c r="Z19" s="266"/>
      <c r="AA19" s="266"/>
      <c r="AB19" s="80"/>
      <c r="AC19" s="175"/>
      <c r="AD19" s="175"/>
      <c r="AE19" s="175"/>
      <c r="AF19" s="175"/>
      <c r="AG19" s="1"/>
      <c r="AH19" s="149"/>
    </row>
    <row r="20" spans="1:34" ht="17.25" customHeight="1" x14ac:dyDescent="0.15">
      <c r="A20" s="178"/>
      <c r="B20" s="182"/>
      <c r="C20" s="254"/>
      <c r="D20" s="139" t="s">
        <v>15</v>
      </c>
      <c r="E20" s="141"/>
      <c r="F20" s="104"/>
      <c r="G20" s="104"/>
      <c r="H20" s="104"/>
      <c r="I20" s="104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40"/>
      <c r="X20" s="140"/>
      <c r="Y20" s="140"/>
      <c r="Z20" s="140"/>
      <c r="AA20" s="140"/>
      <c r="AB20" s="80"/>
      <c r="AC20" s="175"/>
      <c r="AD20" s="175"/>
      <c r="AE20" s="175"/>
      <c r="AF20" s="175"/>
      <c r="AG20" s="1"/>
      <c r="AH20" s="149"/>
    </row>
    <row r="21" spans="1:34" ht="17.25" customHeight="1" x14ac:dyDescent="0.15">
      <c r="A21" s="178"/>
      <c r="B21" s="182"/>
      <c r="C21" s="254"/>
      <c r="D21" s="189"/>
      <c r="E21" s="272">
        <f>X9</f>
        <v>2082696</v>
      </c>
      <c r="F21" s="272"/>
      <c r="G21" s="272"/>
      <c r="H21" s="272"/>
      <c r="I21" s="272"/>
      <c r="J21" s="189" t="s">
        <v>46</v>
      </c>
      <c r="K21" s="260">
        <v>8.9999999999999993E-3</v>
      </c>
      <c r="L21" s="260"/>
      <c r="M21" s="260"/>
      <c r="N21" s="260"/>
      <c r="O21" s="189"/>
      <c r="P21" s="268"/>
      <c r="Q21" s="268"/>
      <c r="R21" s="268"/>
      <c r="S21" s="189"/>
      <c r="T21" s="269"/>
      <c r="U21" s="269"/>
      <c r="V21" s="189" t="s">
        <v>47</v>
      </c>
      <c r="W21" s="266">
        <f>ROUNDDOWN(E21*K21,0)</f>
        <v>18744</v>
      </c>
      <c r="X21" s="266"/>
      <c r="Y21" s="266"/>
      <c r="Z21" s="266"/>
      <c r="AA21" s="266"/>
      <c r="AB21" s="80"/>
      <c r="AC21" s="175"/>
      <c r="AD21" s="175"/>
      <c r="AE21" s="175"/>
      <c r="AF21" s="175"/>
      <c r="AG21" s="1"/>
      <c r="AH21" s="149"/>
    </row>
    <row r="22" spans="1:34" ht="17.25" customHeight="1" x14ac:dyDescent="0.15">
      <c r="A22" s="178"/>
      <c r="B22" s="182"/>
      <c r="C22" s="254"/>
      <c r="D22" s="139" t="s">
        <v>16</v>
      </c>
      <c r="E22" s="141"/>
      <c r="F22" s="104"/>
      <c r="G22" s="104"/>
      <c r="H22" s="104"/>
      <c r="I22" s="104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40"/>
      <c r="X22" s="140"/>
      <c r="Y22" s="140"/>
      <c r="Z22" s="140"/>
      <c r="AA22" s="140"/>
      <c r="AB22" s="80"/>
      <c r="AC22" s="175"/>
      <c r="AD22" s="175"/>
      <c r="AE22" s="175"/>
      <c r="AF22" s="175"/>
      <c r="AG22" s="1"/>
      <c r="AH22" s="149"/>
    </row>
    <row r="23" spans="1:34" ht="17.25" customHeight="1" x14ac:dyDescent="0.15">
      <c r="A23" s="178"/>
      <c r="B23" s="182"/>
      <c r="C23" s="254"/>
      <c r="D23" s="103"/>
      <c r="E23" s="272">
        <f>X9</f>
        <v>2082696</v>
      </c>
      <c r="F23" s="272"/>
      <c r="G23" s="272"/>
      <c r="H23" s="272"/>
      <c r="I23" s="272"/>
      <c r="J23" s="189" t="s">
        <v>46</v>
      </c>
      <c r="K23" s="260">
        <v>3.0200000000000001E-3</v>
      </c>
      <c r="L23" s="260"/>
      <c r="M23" s="260"/>
      <c r="N23" s="260"/>
      <c r="O23" s="189"/>
      <c r="P23" s="268"/>
      <c r="Q23" s="268"/>
      <c r="R23" s="268"/>
      <c r="S23" s="189"/>
      <c r="T23" s="269"/>
      <c r="U23" s="269"/>
      <c r="V23" s="189" t="s">
        <v>47</v>
      </c>
      <c r="W23" s="266">
        <f>ROUNDDOWN(E23*K23,0)</f>
        <v>6289</v>
      </c>
      <c r="X23" s="266"/>
      <c r="Y23" s="266"/>
      <c r="Z23" s="266"/>
      <c r="AA23" s="266"/>
      <c r="AB23" s="80"/>
      <c r="AC23" s="175"/>
      <c r="AD23" s="175"/>
      <c r="AE23" s="175"/>
      <c r="AF23" s="175"/>
      <c r="AG23" s="1"/>
      <c r="AH23" s="149"/>
    </row>
    <row r="24" spans="1:34" ht="17.25" customHeight="1" x14ac:dyDescent="0.15">
      <c r="A24" s="178"/>
      <c r="B24" s="182"/>
      <c r="C24" s="254"/>
      <c r="D24" s="84" t="s">
        <v>11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266">
        <f>SUM(W15:AA23)</f>
        <v>333603</v>
      </c>
      <c r="X24" s="266"/>
      <c r="Y24" s="266"/>
      <c r="Z24" s="266"/>
      <c r="AA24" s="266"/>
      <c r="AB24" s="80"/>
      <c r="AC24" s="175"/>
      <c r="AD24" s="175"/>
      <c r="AE24" s="175"/>
      <c r="AF24" s="175"/>
      <c r="AG24" s="1"/>
      <c r="AH24" s="149"/>
    </row>
    <row r="25" spans="1:34" ht="17.25" customHeight="1" x14ac:dyDescent="0.15">
      <c r="A25" s="11"/>
      <c r="B25" s="4"/>
      <c r="C25" s="4"/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4"/>
      <c r="X25" s="74"/>
      <c r="Y25" s="74"/>
      <c r="Z25" s="74"/>
      <c r="AA25" s="74"/>
      <c r="AB25" s="6"/>
      <c r="AC25" s="6"/>
      <c r="AD25" s="6"/>
      <c r="AE25" s="6"/>
      <c r="AF25" s="6"/>
      <c r="AG25" s="8"/>
      <c r="AH25" s="149"/>
    </row>
    <row r="26" spans="1:34" ht="17.25" customHeight="1" x14ac:dyDescent="0.15">
      <c r="A26" s="2" t="s">
        <v>17</v>
      </c>
      <c r="B26" s="256"/>
      <c r="C26" s="3">
        <v>167</v>
      </c>
      <c r="D26" s="77" t="s">
        <v>127</v>
      </c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1"/>
      <c r="AH26" s="149"/>
    </row>
    <row r="27" spans="1:34" ht="17.25" customHeight="1" x14ac:dyDescent="0.15">
      <c r="A27" s="2"/>
      <c r="B27" s="182"/>
      <c r="C27" s="254"/>
      <c r="D27" s="77" t="s">
        <v>49</v>
      </c>
      <c r="E27" s="56" t="s">
        <v>128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266">
        <v>300000</v>
      </c>
      <c r="X27" s="266"/>
      <c r="Y27" s="266"/>
      <c r="Z27" s="266"/>
      <c r="AA27" s="266"/>
      <c r="AB27" s="56" t="s">
        <v>133</v>
      </c>
      <c r="AC27" s="56"/>
      <c r="AD27" s="56"/>
      <c r="AE27" s="56"/>
      <c r="AF27" s="218"/>
      <c r="AG27" s="1"/>
      <c r="AH27" s="149"/>
    </row>
    <row r="28" spans="1:34" ht="17.25" customHeight="1" x14ac:dyDescent="0.15">
      <c r="A28" s="178"/>
      <c r="B28" s="182"/>
      <c r="C28" s="254"/>
      <c r="D28" s="217"/>
      <c r="E28" s="12" t="s">
        <v>94</v>
      </c>
      <c r="G28" s="217"/>
      <c r="H28" s="12"/>
      <c r="I28" s="12"/>
      <c r="J28" s="19"/>
      <c r="K28" s="19"/>
      <c r="L28" s="19"/>
      <c r="M28" s="219"/>
      <c r="N28" s="219"/>
      <c r="O28" s="219"/>
      <c r="P28" s="219"/>
      <c r="Q28" s="219"/>
      <c r="R28" s="56"/>
      <c r="S28" s="56"/>
      <c r="T28" s="56"/>
      <c r="U28" s="56"/>
      <c r="V28" s="56"/>
      <c r="W28" s="266">
        <v>91850</v>
      </c>
      <c r="X28" s="266"/>
      <c r="Y28" s="266"/>
      <c r="Z28" s="266"/>
      <c r="AA28" s="266"/>
      <c r="AB28" s="56"/>
      <c r="AC28" s="56"/>
      <c r="AD28" s="56"/>
      <c r="AE28" s="56"/>
      <c r="AF28" s="56"/>
      <c r="AG28" s="1"/>
      <c r="AH28" s="149"/>
    </row>
    <row r="29" spans="1:34" ht="17.25" customHeight="1" x14ac:dyDescent="0.15">
      <c r="A29" s="178"/>
      <c r="B29" s="182"/>
      <c r="C29" s="254"/>
      <c r="D29" s="217"/>
      <c r="E29" s="217"/>
      <c r="F29" s="217" t="s">
        <v>134</v>
      </c>
      <c r="G29" s="220"/>
      <c r="H29" s="217"/>
      <c r="I29" s="217"/>
      <c r="J29" s="217"/>
      <c r="K29" s="217"/>
      <c r="L29" s="217"/>
      <c r="M29" s="217"/>
      <c r="N29" s="217"/>
      <c r="O29" s="219"/>
      <c r="P29" s="219"/>
      <c r="Q29" s="219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1"/>
      <c r="AH29" s="149"/>
    </row>
    <row r="30" spans="1:34" ht="17.25" customHeight="1" x14ac:dyDescent="0.15">
      <c r="A30" s="11"/>
      <c r="B30" s="4"/>
      <c r="C30" s="4"/>
      <c r="D30" s="217" t="s">
        <v>48</v>
      </c>
      <c r="E30" s="218"/>
      <c r="F30" s="218"/>
      <c r="G30" s="218"/>
      <c r="H30" s="218"/>
      <c r="I30" s="273">
        <f>W27+W28</f>
        <v>391850</v>
      </c>
      <c r="J30" s="273"/>
      <c r="K30" s="273"/>
      <c r="L30" s="273"/>
      <c r="M30" s="273"/>
      <c r="N30" s="273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1"/>
      <c r="AH30" s="149"/>
    </row>
    <row r="31" spans="1:34" ht="17.25" customHeight="1" x14ac:dyDescent="0.15">
      <c r="A31" s="179" t="s">
        <v>2</v>
      </c>
      <c r="B31" s="3" t="s">
        <v>130</v>
      </c>
      <c r="C31" s="3">
        <v>785</v>
      </c>
      <c r="D31" s="13" t="s">
        <v>22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5"/>
      <c r="AH31" s="149"/>
    </row>
    <row r="32" spans="1:34" ht="17.25" customHeight="1" x14ac:dyDescent="0.15">
      <c r="A32" s="179"/>
      <c r="B32" s="181"/>
      <c r="C32" s="253"/>
      <c r="E32" s="270">
        <f>M37</f>
        <v>82860</v>
      </c>
      <c r="F32" s="270"/>
      <c r="G32" s="270"/>
      <c r="H32" s="270"/>
      <c r="I32" s="270"/>
      <c r="J32" s="176" t="s">
        <v>50</v>
      </c>
      <c r="P32" s="57"/>
      <c r="Q32" s="57"/>
      <c r="R32" s="57"/>
      <c r="S32" s="57"/>
      <c r="T32" s="172"/>
      <c r="U32" s="40"/>
      <c r="V32" s="40"/>
      <c r="W32" s="40"/>
      <c r="X32" s="172"/>
      <c r="Y32" s="57"/>
      <c r="Z32" s="57"/>
      <c r="AA32" s="57"/>
      <c r="AB32" s="57"/>
      <c r="AC32" s="57"/>
      <c r="AG32" s="180"/>
      <c r="AH32" s="149"/>
    </row>
    <row r="33" spans="1:34" ht="17.25" customHeight="1" x14ac:dyDescent="0.15">
      <c r="A33" s="179"/>
      <c r="B33" s="181"/>
      <c r="C33" s="253"/>
      <c r="E33" s="274" t="s">
        <v>23</v>
      </c>
      <c r="F33" s="274"/>
      <c r="G33" s="274"/>
      <c r="H33" s="274"/>
      <c r="I33" s="274"/>
      <c r="J33" s="274"/>
      <c r="K33" s="274"/>
      <c r="L33" s="274"/>
      <c r="M33" s="274" t="s">
        <v>24</v>
      </c>
      <c r="N33" s="274"/>
      <c r="O33" s="274"/>
      <c r="P33" s="274"/>
      <c r="Q33" s="274"/>
      <c r="R33" s="274"/>
      <c r="S33" s="275" t="s">
        <v>25</v>
      </c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7"/>
      <c r="AG33" s="180"/>
      <c r="AH33" s="149"/>
    </row>
    <row r="34" spans="1:34" ht="17.25" customHeight="1" x14ac:dyDescent="0.15">
      <c r="A34" s="179"/>
      <c r="B34" s="181"/>
      <c r="C34" s="253"/>
      <c r="E34" s="261" t="s">
        <v>82</v>
      </c>
      <c r="F34" s="262"/>
      <c r="G34" s="262"/>
      <c r="H34" s="262"/>
      <c r="I34" s="262"/>
      <c r="J34" s="262"/>
      <c r="K34" s="262"/>
      <c r="L34" s="263"/>
      <c r="M34" s="264">
        <f>ROUNDDOWN(66252/1.1,0)</f>
        <v>60229</v>
      </c>
      <c r="N34" s="265"/>
      <c r="O34" s="265"/>
      <c r="P34" s="265"/>
      <c r="Q34" s="265"/>
      <c r="R34" s="45" t="s">
        <v>26</v>
      </c>
      <c r="S34" s="52"/>
      <c r="T34" s="162"/>
      <c r="U34" s="129"/>
      <c r="V34" s="129"/>
      <c r="W34" s="129"/>
      <c r="X34" s="39"/>
      <c r="Y34" s="50"/>
      <c r="Z34" s="50"/>
      <c r="AA34" s="50"/>
      <c r="AB34" s="53"/>
      <c r="AC34" s="53"/>
      <c r="AD34" s="50"/>
      <c r="AE34" s="50"/>
      <c r="AF34" s="51"/>
      <c r="AG34" s="180"/>
      <c r="AH34" s="149"/>
    </row>
    <row r="35" spans="1:34" ht="17.25" customHeight="1" x14ac:dyDescent="0.15">
      <c r="A35" s="179"/>
      <c r="B35" s="181"/>
      <c r="C35" s="253"/>
      <c r="E35" s="287" t="s">
        <v>85</v>
      </c>
      <c r="F35" s="287"/>
      <c r="G35" s="287"/>
      <c r="H35" s="287"/>
      <c r="I35" s="287"/>
      <c r="J35" s="287"/>
      <c r="K35" s="287"/>
      <c r="L35" s="287"/>
      <c r="M35" s="288">
        <v>82951</v>
      </c>
      <c r="N35" s="289"/>
      <c r="O35" s="289"/>
      <c r="P35" s="289"/>
      <c r="Q35" s="289"/>
      <c r="R35" s="48" t="s">
        <v>27</v>
      </c>
      <c r="S35" s="46"/>
      <c r="T35" s="162"/>
      <c r="U35" s="130"/>
      <c r="V35" s="130"/>
      <c r="W35" s="130"/>
      <c r="X35" s="47"/>
      <c r="Y35" s="167"/>
      <c r="Z35" s="167"/>
      <c r="AA35" s="167"/>
      <c r="AB35" s="187"/>
      <c r="AC35" s="187"/>
      <c r="AD35" s="167"/>
      <c r="AE35" s="167"/>
      <c r="AF35" s="168"/>
      <c r="AG35" s="180"/>
      <c r="AH35" s="149"/>
    </row>
    <row r="36" spans="1:34" ht="17.25" customHeight="1" x14ac:dyDescent="0.15">
      <c r="A36" s="179"/>
      <c r="B36" s="181"/>
      <c r="C36" s="253"/>
      <c r="E36" s="287" t="s">
        <v>111</v>
      </c>
      <c r="F36" s="287"/>
      <c r="G36" s="287"/>
      <c r="H36" s="287"/>
      <c r="I36" s="287"/>
      <c r="J36" s="287"/>
      <c r="K36" s="287"/>
      <c r="L36" s="287"/>
      <c r="M36" s="288">
        <v>105401</v>
      </c>
      <c r="N36" s="289"/>
      <c r="O36" s="289"/>
      <c r="P36" s="289"/>
      <c r="Q36" s="289"/>
      <c r="R36" s="45" t="s">
        <v>44</v>
      </c>
      <c r="S36" s="46"/>
      <c r="T36" s="130"/>
      <c r="U36" s="130"/>
      <c r="V36" s="130"/>
      <c r="W36" s="130"/>
      <c r="X36" s="47"/>
      <c r="Y36" s="167"/>
      <c r="Z36" s="167"/>
      <c r="AA36" s="167"/>
      <c r="AB36" s="187"/>
      <c r="AC36" s="187"/>
      <c r="AD36" s="167"/>
      <c r="AE36" s="167"/>
      <c r="AF36" s="168"/>
      <c r="AG36" s="180"/>
      <c r="AH36" s="149"/>
    </row>
    <row r="37" spans="1:34" ht="17.25" customHeight="1" x14ac:dyDescent="0.15">
      <c r="A37" s="179"/>
      <c r="B37" s="181"/>
      <c r="C37" s="253"/>
      <c r="E37" s="290" t="s">
        <v>45</v>
      </c>
      <c r="F37" s="291"/>
      <c r="G37" s="291"/>
      <c r="H37" s="291"/>
      <c r="I37" s="291"/>
      <c r="J37" s="291"/>
      <c r="K37" s="291"/>
      <c r="L37" s="292"/>
      <c r="M37" s="293">
        <f>ROUND((M34+M35+M36)/3,0)</f>
        <v>82860</v>
      </c>
      <c r="N37" s="294"/>
      <c r="O37" s="294"/>
      <c r="P37" s="294"/>
      <c r="Q37" s="294"/>
      <c r="R37" s="42"/>
      <c r="S37" s="41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16"/>
      <c r="AG37" s="180"/>
      <c r="AH37" s="149"/>
    </row>
    <row r="38" spans="1:34" ht="17.25" hidden="1" customHeight="1" x14ac:dyDescent="0.15">
      <c r="A38" s="179"/>
      <c r="B38" s="181"/>
      <c r="C38" s="253"/>
      <c r="D38" s="179" t="s">
        <v>18</v>
      </c>
      <c r="AG38" s="180"/>
      <c r="AH38" s="149"/>
    </row>
    <row r="39" spans="1:34" ht="17.25" hidden="1" customHeight="1" x14ac:dyDescent="0.15">
      <c r="A39" s="179"/>
      <c r="B39" s="181"/>
      <c r="C39" s="253"/>
      <c r="E39" s="270">
        <f>M45</f>
        <v>0</v>
      </c>
      <c r="F39" s="270"/>
      <c r="G39" s="270"/>
      <c r="H39" s="270"/>
      <c r="I39" s="270"/>
      <c r="P39" s="57"/>
      <c r="Q39" s="57"/>
      <c r="R39" s="57"/>
      <c r="S39" s="57"/>
      <c r="T39" s="172"/>
      <c r="U39" s="40"/>
      <c r="V39" s="40"/>
      <c r="W39" s="40"/>
      <c r="X39" s="172"/>
      <c r="Y39" s="57"/>
      <c r="Z39" s="57"/>
      <c r="AA39" s="57"/>
      <c r="AB39" s="57"/>
      <c r="AC39" s="57"/>
      <c r="AG39" s="180"/>
      <c r="AH39" s="149"/>
    </row>
    <row r="40" spans="1:34" ht="17.25" hidden="1" customHeight="1" x14ac:dyDescent="0.15">
      <c r="A40" s="179"/>
      <c r="B40" s="181"/>
      <c r="C40" s="253"/>
      <c r="E40" s="274" t="s">
        <v>23</v>
      </c>
      <c r="F40" s="274"/>
      <c r="G40" s="274"/>
      <c r="H40" s="274"/>
      <c r="I40" s="274"/>
      <c r="J40" s="274"/>
      <c r="K40" s="274"/>
      <c r="L40" s="274"/>
      <c r="M40" s="274" t="s">
        <v>24</v>
      </c>
      <c r="N40" s="274"/>
      <c r="O40" s="274"/>
      <c r="P40" s="274"/>
      <c r="Q40" s="274"/>
      <c r="R40" s="274"/>
      <c r="S40" s="275" t="s">
        <v>25</v>
      </c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7"/>
      <c r="AG40" s="180"/>
      <c r="AH40" s="149"/>
    </row>
    <row r="41" spans="1:34" ht="17.25" hidden="1" customHeight="1" x14ac:dyDescent="0.15">
      <c r="A41" s="179"/>
      <c r="B41" s="181"/>
      <c r="C41" s="253"/>
      <c r="E41" s="261" t="s">
        <v>79</v>
      </c>
      <c r="F41" s="262"/>
      <c r="G41" s="262"/>
      <c r="H41" s="262"/>
      <c r="I41" s="262"/>
      <c r="J41" s="262"/>
      <c r="K41" s="262"/>
      <c r="L41" s="263"/>
      <c r="M41" s="264">
        <v>0</v>
      </c>
      <c r="N41" s="265"/>
      <c r="O41" s="265"/>
      <c r="P41" s="265"/>
      <c r="Q41" s="265"/>
      <c r="R41" s="43" t="s">
        <v>26</v>
      </c>
      <c r="S41" s="41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16"/>
      <c r="AG41" s="180"/>
      <c r="AH41" s="149"/>
    </row>
    <row r="42" spans="1:34" ht="17.25" hidden="1" customHeight="1" x14ac:dyDescent="0.15">
      <c r="A42" s="179"/>
      <c r="B42" s="181"/>
      <c r="C42" s="253"/>
      <c r="E42" s="287" t="s">
        <v>82</v>
      </c>
      <c r="F42" s="287"/>
      <c r="G42" s="287"/>
      <c r="H42" s="287"/>
      <c r="I42" s="287"/>
      <c r="J42" s="287"/>
      <c r="K42" s="287"/>
      <c r="L42" s="287"/>
      <c r="M42" s="288">
        <v>0</v>
      </c>
      <c r="N42" s="289"/>
      <c r="O42" s="289"/>
      <c r="P42" s="289"/>
      <c r="Q42" s="289"/>
      <c r="R42" s="45" t="s">
        <v>27</v>
      </c>
      <c r="S42" s="52"/>
      <c r="T42" s="177"/>
      <c r="U42" s="177"/>
      <c r="V42" s="177"/>
      <c r="W42" s="177"/>
      <c r="X42" s="39"/>
      <c r="Y42" s="50"/>
      <c r="Z42" s="50"/>
      <c r="AA42" s="50"/>
      <c r="AB42" s="53"/>
      <c r="AC42" s="53"/>
      <c r="AD42" s="50"/>
      <c r="AE42" s="50"/>
      <c r="AF42" s="51"/>
      <c r="AG42" s="180"/>
      <c r="AH42" s="149"/>
    </row>
    <row r="43" spans="1:34" ht="17.25" hidden="1" customHeight="1" x14ac:dyDescent="0.15">
      <c r="A43" s="179"/>
      <c r="B43" s="181"/>
      <c r="C43" s="253"/>
      <c r="E43" s="287" t="s">
        <v>85</v>
      </c>
      <c r="F43" s="287"/>
      <c r="G43" s="287"/>
      <c r="H43" s="287"/>
      <c r="I43" s="287"/>
      <c r="J43" s="287"/>
      <c r="K43" s="287"/>
      <c r="L43" s="287"/>
      <c r="M43" s="288">
        <v>0</v>
      </c>
      <c r="N43" s="289"/>
      <c r="O43" s="289"/>
      <c r="P43" s="289"/>
      <c r="Q43" s="289"/>
      <c r="R43" s="165" t="s">
        <v>44</v>
      </c>
      <c r="S43" s="52"/>
      <c r="T43" s="265"/>
      <c r="U43" s="265"/>
      <c r="V43" s="265"/>
      <c r="W43" s="265"/>
      <c r="X43" s="47"/>
      <c r="Y43" s="295"/>
      <c r="Z43" s="295"/>
      <c r="AA43" s="295"/>
      <c r="AB43" s="187"/>
      <c r="AC43" s="187"/>
      <c r="AD43" s="295"/>
      <c r="AE43" s="295"/>
      <c r="AF43" s="296"/>
      <c r="AG43" s="180"/>
      <c r="AH43" s="149"/>
    </row>
    <row r="44" spans="1:34" ht="17.25" hidden="1" customHeight="1" x14ac:dyDescent="0.15">
      <c r="A44" s="179"/>
      <c r="B44" s="181"/>
      <c r="C44" s="253"/>
      <c r="E44" s="290" t="s">
        <v>45</v>
      </c>
      <c r="F44" s="291"/>
      <c r="G44" s="291"/>
      <c r="H44" s="291"/>
      <c r="I44" s="291"/>
      <c r="J44" s="291"/>
      <c r="K44" s="291"/>
      <c r="L44" s="292"/>
      <c r="M44" s="293">
        <f>ROUND((M41+M42+M43)/3,0)</f>
        <v>0</v>
      </c>
      <c r="N44" s="294"/>
      <c r="O44" s="294"/>
      <c r="P44" s="294"/>
      <c r="Q44" s="294"/>
      <c r="R44" s="186"/>
      <c r="S44" s="297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9"/>
      <c r="AG44" s="180"/>
      <c r="AH44" s="149"/>
    </row>
    <row r="45" spans="1:34" ht="17.25" hidden="1" customHeight="1" x14ac:dyDescent="0.15">
      <c r="A45" s="179"/>
      <c r="B45" s="181"/>
      <c r="C45" s="253"/>
      <c r="E45" s="290" t="s">
        <v>74</v>
      </c>
      <c r="F45" s="291"/>
      <c r="G45" s="291"/>
      <c r="H45" s="291"/>
      <c r="I45" s="291"/>
      <c r="J45" s="291"/>
      <c r="K45" s="291"/>
      <c r="L45" s="292"/>
      <c r="M45" s="300">
        <v>0</v>
      </c>
      <c r="N45" s="301"/>
      <c r="O45" s="301"/>
      <c r="P45" s="301"/>
      <c r="Q45" s="301"/>
      <c r="R45" s="186"/>
      <c r="S45" s="297" t="s">
        <v>73</v>
      </c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9"/>
      <c r="AG45" s="180"/>
      <c r="AH45" s="149"/>
    </row>
    <row r="46" spans="1:34" ht="17.25" customHeight="1" x14ac:dyDescent="0.15">
      <c r="A46" s="179"/>
      <c r="B46" s="181"/>
      <c r="C46" s="253"/>
      <c r="D46" s="203" t="s">
        <v>28</v>
      </c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195"/>
      <c r="U46" s="195"/>
      <c r="V46" s="195"/>
      <c r="W46" s="195"/>
      <c r="X46" s="195"/>
      <c r="Y46" s="195"/>
      <c r="Z46" s="203"/>
      <c r="AA46" s="203"/>
      <c r="AB46" s="203"/>
      <c r="AC46" s="203"/>
      <c r="AD46" s="203"/>
      <c r="AE46" s="203"/>
      <c r="AF46" s="203"/>
      <c r="AG46" s="180"/>
      <c r="AH46" s="149"/>
    </row>
    <row r="47" spans="1:34" ht="17.25" customHeight="1" x14ac:dyDescent="0.15">
      <c r="A47" s="179"/>
      <c r="B47" s="181"/>
      <c r="C47" s="253"/>
      <c r="D47" s="203"/>
      <c r="E47" s="266">
        <f>M52</f>
        <v>10994</v>
      </c>
      <c r="F47" s="266"/>
      <c r="G47" s="266"/>
      <c r="H47" s="266"/>
      <c r="I47" s="266"/>
      <c r="J47" s="203" t="s">
        <v>51</v>
      </c>
      <c r="K47" s="203"/>
      <c r="L47" s="203"/>
      <c r="M47" s="203"/>
      <c r="N47" s="203"/>
      <c r="O47" s="203"/>
      <c r="P47" s="88"/>
      <c r="Q47" s="88"/>
      <c r="R47" s="88"/>
      <c r="S47" s="88"/>
      <c r="T47" s="195"/>
      <c r="U47" s="89"/>
      <c r="V47" s="89"/>
      <c r="W47" s="89"/>
      <c r="X47" s="195"/>
      <c r="Y47" s="88"/>
      <c r="Z47" s="88"/>
      <c r="AA47" s="88"/>
      <c r="AB47" s="88"/>
      <c r="AC47" s="88"/>
      <c r="AD47" s="203"/>
      <c r="AE47" s="203"/>
      <c r="AF47" s="203"/>
      <c r="AG47" s="180"/>
      <c r="AH47" s="149"/>
    </row>
    <row r="48" spans="1:34" ht="17.25" customHeight="1" x14ac:dyDescent="0.15">
      <c r="A48" s="179"/>
      <c r="B48" s="181"/>
      <c r="C48" s="253"/>
      <c r="D48" s="203"/>
      <c r="E48" s="306" t="s">
        <v>23</v>
      </c>
      <c r="F48" s="306"/>
      <c r="G48" s="306"/>
      <c r="H48" s="306"/>
      <c r="I48" s="306"/>
      <c r="J48" s="306"/>
      <c r="K48" s="306"/>
      <c r="L48" s="306"/>
      <c r="M48" s="306" t="s">
        <v>24</v>
      </c>
      <c r="N48" s="306"/>
      <c r="O48" s="306"/>
      <c r="P48" s="306"/>
      <c r="Q48" s="306"/>
      <c r="R48" s="306"/>
      <c r="S48" s="307" t="s">
        <v>25</v>
      </c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9"/>
      <c r="AG48" s="180"/>
      <c r="AH48" s="149"/>
    </row>
    <row r="49" spans="1:34" ht="17.25" customHeight="1" x14ac:dyDescent="0.15">
      <c r="A49" s="179"/>
      <c r="B49" s="181"/>
      <c r="C49" s="253"/>
      <c r="D49" s="203"/>
      <c r="E49" s="261" t="s">
        <v>82</v>
      </c>
      <c r="F49" s="262"/>
      <c r="G49" s="262"/>
      <c r="H49" s="262"/>
      <c r="I49" s="262"/>
      <c r="J49" s="262"/>
      <c r="K49" s="262"/>
      <c r="L49" s="263"/>
      <c r="M49" s="264">
        <v>8195</v>
      </c>
      <c r="N49" s="265"/>
      <c r="O49" s="265"/>
      <c r="P49" s="265"/>
      <c r="Q49" s="265"/>
      <c r="R49" s="104" t="s">
        <v>26</v>
      </c>
      <c r="S49" s="101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2"/>
      <c r="AG49" s="180"/>
      <c r="AH49" s="149"/>
    </row>
    <row r="50" spans="1:34" ht="17.25" customHeight="1" x14ac:dyDescent="0.15">
      <c r="A50" s="179"/>
      <c r="B50" s="181"/>
      <c r="C50" s="253"/>
      <c r="D50" s="203"/>
      <c r="E50" s="261" t="s">
        <v>112</v>
      </c>
      <c r="F50" s="262"/>
      <c r="G50" s="262"/>
      <c r="H50" s="262"/>
      <c r="I50" s="262"/>
      <c r="J50" s="262"/>
      <c r="K50" s="262"/>
      <c r="L50" s="263"/>
      <c r="M50" s="288">
        <v>8383</v>
      </c>
      <c r="N50" s="289"/>
      <c r="O50" s="289"/>
      <c r="P50" s="289"/>
      <c r="Q50" s="289"/>
      <c r="R50" s="90" t="s">
        <v>27</v>
      </c>
      <c r="S50" s="91"/>
      <c r="T50" s="92"/>
      <c r="U50" s="92"/>
      <c r="V50" s="92"/>
      <c r="W50" s="92"/>
      <c r="X50" s="93"/>
      <c r="Y50" s="94"/>
      <c r="Z50" s="94"/>
      <c r="AA50" s="94"/>
      <c r="AB50" s="95"/>
      <c r="AC50" s="95"/>
      <c r="AD50" s="94"/>
      <c r="AE50" s="94"/>
      <c r="AF50" s="96"/>
      <c r="AG50" s="180"/>
      <c r="AH50" s="149"/>
    </row>
    <row r="51" spans="1:34" ht="17.25" customHeight="1" x14ac:dyDescent="0.15">
      <c r="A51" s="179"/>
      <c r="B51" s="181"/>
      <c r="C51" s="253"/>
      <c r="D51" s="203"/>
      <c r="E51" s="287" t="s">
        <v>111</v>
      </c>
      <c r="F51" s="287"/>
      <c r="G51" s="287"/>
      <c r="H51" s="287"/>
      <c r="I51" s="287"/>
      <c r="J51" s="287"/>
      <c r="K51" s="287"/>
      <c r="L51" s="287"/>
      <c r="M51" s="302">
        <v>16405</v>
      </c>
      <c r="N51" s="303"/>
      <c r="O51" s="303"/>
      <c r="P51" s="303"/>
      <c r="Q51" s="303"/>
      <c r="R51" s="97" t="s">
        <v>44</v>
      </c>
      <c r="S51" s="98"/>
      <c r="T51" s="304"/>
      <c r="U51" s="304"/>
      <c r="V51" s="304"/>
      <c r="W51" s="304"/>
      <c r="X51" s="99"/>
      <c r="Y51" s="305"/>
      <c r="Z51" s="305"/>
      <c r="AA51" s="305"/>
      <c r="AB51" s="204"/>
      <c r="AC51" s="204"/>
      <c r="AD51" s="305"/>
      <c r="AE51" s="305"/>
      <c r="AF51" s="310"/>
      <c r="AG51" s="180"/>
      <c r="AH51" s="149"/>
    </row>
    <row r="52" spans="1:34" ht="17.25" customHeight="1" x14ac:dyDescent="0.15">
      <c r="A52" s="179"/>
      <c r="B52" s="181"/>
      <c r="C52" s="253"/>
      <c r="D52" s="203"/>
      <c r="E52" s="290" t="s">
        <v>45</v>
      </c>
      <c r="F52" s="291"/>
      <c r="G52" s="291"/>
      <c r="H52" s="291"/>
      <c r="I52" s="291"/>
      <c r="J52" s="291"/>
      <c r="K52" s="291"/>
      <c r="L52" s="292"/>
      <c r="M52" s="293">
        <f>ROUND((M49+M50+M51)/3,0)</f>
        <v>10994</v>
      </c>
      <c r="N52" s="294"/>
      <c r="O52" s="294"/>
      <c r="P52" s="294"/>
      <c r="Q52" s="294"/>
      <c r="R52" s="100"/>
      <c r="S52" s="101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2"/>
      <c r="AG52" s="180"/>
      <c r="AH52" s="149"/>
    </row>
    <row r="53" spans="1:34" ht="17.25" customHeight="1" x14ac:dyDescent="0.15">
      <c r="A53" s="179"/>
      <c r="B53" s="181"/>
      <c r="C53" s="253"/>
      <c r="D53" s="203" t="s">
        <v>29</v>
      </c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86"/>
      <c r="Q53" s="86"/>
      <c r="R53" s="86"/>
      <c r="S53" s="86"/>
      <c r="T53" s="195"/>
      <c r="U53" s="105"/>
      <c r="V53" s="105"/>
      <c r="W53" s="105"/>
      <c r="X53" s="195"/>
      <c r="Y53" s="86"/>
      <c r="Z53" s="86"/>
      <c r="AA53" s="86"/>
      <c r="AB53" s="86"/>
      <c r="AC53" s="86"/>
      <c r="AD53" s="203"/>
      <c r="AE53" s="203"/>
      <c r="AF53" s="203"/>
      <c r="AG53" s="180"/>
      <c r="AH53" s="149"/>
    </row>
    <row r="54" spans="1:34" ht="17.25" customHeight="1" x14ac:dyDescent="0.15">
      <c r="A54" s="179"/>
      <c r="B54" s="181"/>
      <c r="C54" s="253"/>
      <c r="D54" s="203"/>
      <c r="E54" s="266">
        <f>I56+I63+W70</f>
        <v>390587</v>
      </c>
      <c r="F54" s="266"/>
      <c r="G54" s="266"/>
      <c r="H54" s="266"/>
      <c r="I54" s="266"/>
      <c r="J54" s="203"/>
      <c r="K54" s="203"/>
      <c r="L54" s="203"/>
      <c r="M54" s="203"/>
      <c r="N54" s="203"/>
      <c r="O54" s="203"/>
      <c r="P54" s="86"/>
      <c r="Q54" s="86"/>
      <c r="R54" s="86"/>
      <c r="S54" s="86"/>
      <c r="T54" s="195"/>
      <c r="U54" s="105"/>
      <c r="V54" s="105"/>
      <c r="W54" s="105"/>
      <c r="X54" s="195"/>
      <c r="Y54" s="86"/>
      <c r="Z54" s="86"/>
      <c r="AA54" s="86"/>
      <c r="AB54" s="86"/>
      <c r="AC54" s="86"/>
      <c r="AD54" s="203"/>
      <c r="AE54" s="203"/>
      <c r="AF54" s="203"/>
      <c r="AG54" s="180"/>
      <c r="AH54" s="149"/>
    </row>
    <row r="55" spans="1:34" ht="17.25" customHeight="1" x14ac:dyDescent="0.15">
      <c r="A55" s="179"/>
      <c r="B55" s="181"/>
      <c r="C55" s="253"/>
      <c r="D55" s="203"/>
      <c r="E55" s="203" t="s">
        <v>30</v>
      </c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86"/>
      <c r="Q55" s="86"/>
      <c r="R55" s="86"/>
      <c r="S55" s="86"/>
      <c r="T55" s="195"/>
      <c r="U55" s="105"/>
      <c r="V55" s="105"/>
      <c r="W55" s="105"/>
      <c r="X55" s="195"/>
      <c r="Y55" s="86"/>
      <c r="Z55" s="86"/>
      <c r="AA55" s="86"/>
      <c r="AB55" s="86"/>
      <c r="AC55" s="86"/>
      <c r="AD55" s="203"/>
      <c r="AE55" s="203"/>
      <c r="AF55" s="203"/>
      <c r="AG55" s="180"/>
      <c r="AH55" s="149"/>
    </row>
    <row r="56" spans="1:34" ht="17.25" customHeight="1" x14ac:dyDescent="0.15">
      <c r="A56" s="179"/>
      <c r="B56" s="181"/>
      <c r="C56" s="253"/>
      <c r="D56" s="203"/>
      <c r="E56" s="106" t="s">
        <v>31</v>
      </c>
      <c r="F56" s="106"/>
      <c r="G56" s="106"/>
      <c r="H56" s="106"/>
      <c r="I56" s="266">
        <f>M61</f>
        <v>100088</v>
      </c>
      <c r="J56" s="266"/>
      <c r="K56" s="266"/>
      <c r="L56" s="266"/>
      <c r="M56" s="266"/>
      <c r="N56" s="106" t="s">
        <v>52</v>
      </c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96"/>
      <c r="Z56" s="196"/>
      <c r="AA56" s="203"/>
      <c r="AB56" s="203"/>
      <c r="AC56" s="203"/>
      <c r="AD56" s="203"/>
      <c r="AE56" s="203"/>
      <c r="AF56" s="203"/>
      <c r="AG56" s="180"/>
      <c r="AH56" s="149"/>
    </row>
    <row r="57" spans="1:34" ht="17.25" customHeight="1" x14ac:dyDescent="0.15">
      <c r="A57" s="179"/>
      <c r="B57" s="181"/>
      <c r="C57" s="253"/>
      <c r="D57" s="203"/>
      <c r="E57" s="306" t="s">
        <v>23</v>
      </c>
      <c r="F57" s="306"/>
      <c r="G57" s="306"/>
      <c r="H57" s="306"/>
      <c r="I57" s="306"/>
      <c r="J57" s="306"/>
      <c r="K57" s="306"/>
      <c r="L57" s="306"/>
      <c r="M57" s="306" t="s">
        <v>24</v>
      </c>
      <c r="N57" s="306"/>
      <c r="O57" s="306"/>
      <c r="P57" s="306"/>
      <c r="Q57" s="306"/>
      <c r="R57" s="306"/>
      <c r="S57" s="307" t="s">
        <v>25</v>
      </c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9"/>
      <c r="AG57" s="180"/>
      <c r="AH57" s="149"/>
    </row>
    <row r="58" spans="1:34" ht="17.25" customHeight="1" x14ac:dyDescent="0.15">
      <c r="A58" s="179"/>
      <c r="B58" s="181"/>
      <c r="C58" s="253"/>
      <c r="D58" s="203"/>
      <c r="E58" s="261" t="s">
        <v>82</v>
      </c>
      <c r="F58" s="262"/>
      <c r="G58" s="262"/>
      <c r="H58" s="262"/>
      <c r="I58" s="262"/>
      <c r="J58" s="262"/>
      <c r="K58" s="262"/>
      <c r="L58" s="263"/>
      <c r="M58" s="264">
        <v>110770</v>
      </c>
      <c r="N58" s="265"/>
      <c r="O58" s="265"/>
      <c r="P58" s="265"/>
      <c r="Q58" s="265"/>
      <c r="R58" s="104" t="s">
        <v>26</v>
      </c>
      <c r="S58" s="101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2"/>
      <c r="AG58" s="180"/>
      <c r="AH58" s="149"/>
    </row>
    <row r="59" spans="1:34" ht="17.25" customHeight="1" x14ac:dyDescent="0.15">
      <c r="A59" s="179"/>
      <c r="B59" s="181"/>
      <c r="C59" s="253"/>
      <c r="D59" s="203"/>
      <c r="E59" s="261" t="s">
        <v>85</v>
      </c>
      <c r="F59" s="262"/>
      <c r="G59" s="262"/>
      <c r="H59" s="262"/>
      <c r="I59" s="262"/>
      <c r="J59" s="262"/>
      <c r="K59" s="262"/>
      <c r="L59" s="263"/>
      <c r="M59" s="288">
        <v>81268</v>
      </c>
      <c r="N59" s="289"/>
      <c r="O59" s="289"/>
      <c r="P59" s="289"/>
      <c r="Q59" s="289"/>
      <c r="R59" s="90" t="s">
        <v>27</v>
      </c>
      <c r="S59" s="91"/>
      <c r="T59" s="92"/>
      <c r="U59" s="92"/>
      <c r="V59" s="92"/>
      <c r="W59" s="92"/>
      <c r="X59" s="93"/>
      <c r="Y59" s="94"/>
      <c r="Z59" s="94"/>
      <c r="AA59" s="94"/>
      <c r="AB59" s="95"/>
      <c r="AC59" s="95"/>
      <c r="AD59" s="94"/>
      <c r="AE59" s="94"/>
      <c r="AF59" s="96"/>
      <c r="AG59" s="180"/>
      <c r="AH59" s="149"/>
    </row>
    <row r="60" spans="1:34" ht="17.25" customHeight="1" x14ac:dyDescent="0.15">
      <c r="A60" s="179"/>
      <c r="B60" s="181"/>
      <c r="C60" s="253"/>
      <c r="D60" s="203"/>
      <c r="E60" s="261" t="s">
        <v>111</v>
      </c>
      <c r="F60" s="262"/>
      <c r="G60" s="262"/>
      <c r="H60" s="262"/>
      <c r="I60" s="262"/>
      <c r="J60" s="262"/>
      <c r="K60" s="262"/>
      <c r="L60" s="263"/>
      <c r="M60" s="302">
        <v>108225</v>
      </c>
      <c r="N60" s="303"/>
      <c r="O60" s="303"/>
      <c r="P60" s="303"/>
      <c r="Q60" s="303"/>
      <c r="R60" s="97" t="s">
        <v>44</v>
      </c>
      <c r="S60" s="98"/>
      <c r="T60" s="304"/>
      <c r="U60" s="304"/>
      <c r="V60" s="304"/>
      <c r="W60" s="304"/>
      <c r="X60" s="99"/>
      <c r="Y60" s="305"/>
      <c r="Z60" s="305"/>
      <c r="AA60" s="305"/>
      <c r="AB60" s="204"/>
      <c r="AC60" s="204"/>
      <c r="AD60" s="305"/>
      <c r="AE60" s="305"/>
      <c r="AF60" s="310"/>
      <c r="AG60" s="180"/>
      <c r="AH60" s="149"/>
    </row>
    <row r="61" spans="1:34" ht="17.25" customHeight="1" x14ac:dyDescent="0.15">
      <c r="A61" s="179"/>
      <c r="B61" s="181"/>
      <c r="C61" s="253"/>
      <c r="D61" s="203"/>
      <c r="E61" s="290" t="s">
        <v>45</v>
      </c>
      <c r="F61" s="291"/>
      <c r="G61" s="291"/>
      <c r="H61" s="291"/>
      <c r="I61" s="291"/>
      <c r="J61" s="291"/>
      <c r="K61" s="291"/>
      <c r="L61" s="292"/>
      <c r="M61" s="293">
        <f>ROUND((M58+M59+M60)/3,0)</f>
        <v>100088</v>
      </c>
      <c r="N61" s="294"/>
      <c r="O61" s="294"/>
      <c r="P61" s="294"/>
      <c r="Q61" s="294"/>
      <c r="R61" s="100"/>
      <c r="S61" s="101"/>
      <c r="T61" s="313"/>
      <c r="U61" s="313"/>
      <c r="V61" s="313"/>
      <c r="W61" s="313"/>
      <c r="X61" s="313"/>
      <c r="Y61" s="100"/>
      <c r="Z61" s="313"/>
      <c r="AA61" s="313"/>
      <c r="AB61" s="313"/>
      <c r="AC61" s="313"/>
      <c r="AD61" s="313"/>
      <c r="AE61" s="100"/>
      <c r="AF61" s="102"/>
      <c r="AG61" s="180"/>
      <c r="AH61" s="149"/>
    </row>
    <row r="62" spans="1:34" ht="17.25" customHeight="1" x14ac:dyDescent="0.15">
      <c r="A62" s="179"/>
      <c r="B62" s="181"/>
      <c r="C62" s="253"/>
      <c r="D62" s="203"/>
      <c r="E62" s="314"/>
      <c r="F62" s="314"/>
      <c r="G62" s="314"/>
      <c r="H62" s="314"/>
      <c r="I62" s="314"/>
      <c r="J62" s="314"/>
      <c r="K62" s="314"/>
      <c r="L62" s="314"/>
      <c r="M62" s="304"/>
      <c r="N62" s="304"/>
      <c r="O62" s="304"/>
      <c r="P62" s="304"/>
      <c r="Q62" s="304"/>
      <c r="R62" s="150"/>
      <c r="S62" s="311"/>
      <c r="T62" s="311"/>
      <c r="U62" s="311"/>
      <c r="V62" s="311"/>
      <c r="W62" s="311"/>
      <c r="X62" s="204"/>
      <c r="Y62" s="311"/>
      <c r="Z62" s="311"/>
      <c r="AA62" s="311"/>
      <c r="AB62" s="311"/>
      <c r="AC62" s="311"/>
      <c r="AD62" s="151"/>
      <c r="AE62" s="151"/>
      <c r="AF62" s="151"/>
      <c r="AG62" s="180"/>
      <c r="AH62" s="149"/>
    </row>
    <row r="63" spans="1:34" ht="17.25" customHeight="1" x14ac:dyDescent="0.15">
      <c r="A63" s="179"/>
      <c r="B63" s="181"/>
      <c r="C63" s="253"/>
      <c r="D63" s="203"/>
      <c r="E63" s="106" t="s">
        <v>32</v>
      </c>
      <c r="F63" s="106"/>
      <c r="G63" s="106"/>
      <c r="H63" s="106"/>
      <c r="I63" s="312">
        <f>M68</f>
        <v>20499</v>
      </c>
      <c r="J63" s="312"/>
      <c r="K63" s="312"/>
      <c r="L63" s="312"/>
      <c r="M63" s="312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96"/>
      <c r="Z63" s="196"/>
      <c r="AA63" s="203"/>
      <c r="AB63" s="203"/>
      <c r="AC63" s="203"/>
      <c r="AD63" s="203"/>
      <c r="AE63" s="203"/>
      <c r="AF63" s="203"/>
      <c r="AG63" s="180"/>
      <c r="AH63" s="149"/>
    </row>
    <row r="64" spans="1:34" ht="17.25" customHeight="1" x14ac:dyDescent="0.15">
      <c r="A64" s="179"/>
      <c r="B64" s="181"/>
      <c r="C64" s="253"/>
      <c r="D64" s="203"/>
      <c r="E64" s="306" t="s">
        <v>23</v>
      </c>
      <c r="F64" s="306"/>
      <c r="G64" s="306"/>
      <c r="H64" s="306"/>
      <c r="I64" s="306"/>
      <c r="J64" s="306"/>
      <c r="K64" s="306"/>
      <c r="L64" s="306"/>
      <c r="M64" s="306" t="s">
        <v>24</v>
      </c>
      <c r="N64" s="306"/>
      <c r="O64" s="306"/>
      <c r="P64" s="306"/>
      <c r="Q64" s="306"/>
      <c r="R64" s="306"/>
      <c r="S64" s="307" t="s">
        <v>25</v>
      </c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9"/>
      <c r="AG64" s="180"/>
      <c r="AH64" s="149"/>
    </row>
    <row r="65" spans="1:34" ht="17.25" customHeight="1" x14ac:dyDescent="0.15">
      <c r="A65" s="179"/>
      <c r="B65" s="181"/>
      <c r="C65" s="253"/>
      <c r="D65" s="203"/>
      <c r="E65" s="261" t="s">
        <v>113</v>
      </c>
      <c r="F65" s="262"/>
      <c r="G65" s="262"/>
      <c r="H65" s="262"/>
      <c r="I65" s="262"/>
      <c r="J65" s="262"/>
      <c r="K65" s="262"/>
      <c r="L65" s="263"/>
      <c r="M65" s="288">
        <v>23890</v>
      </c>
      <c r="N65" s="289"/>
      <c r="O65" s="289"/>
      <c r="P65" s="289"/>
      <c r="Q65" s="289"/>
      <c r="R65" s="104" t="s">
        <v>26</v>
      </c>
      <c r="S65" s="101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2"/>
      <c r="AG65" s="180"/>
      <c r="AH65" s="149"/>
    </row>
    <row r="66" spans="1:34" ht="17.25" customHeight="1" x14ac:dyDescent="0.15">
      <c r="A66" s="179"/>
      <c r="B66" s="181"/>
      <c r="C66" s="253"/>
      <c r="D66" s="203"/>
      <c r="E66" s="261" t="s">
        <v>112</v>
      </c>
      <c r="F66" s="262"/>
      <c r="G66" s="262"/>
      <c r="H66" s="262"/>
      <c r="I66" s="262"/>
      <c r="J66" s="262"/>
      <c r="K66" s="262"/>
      <c r="L66" s="263"/>
      <c r="M66" s="288">
        <v>5895</v>
      </c>
      <c r="N66" s="289"/>
      <c r="O66" s="289"/>
      <c r="P66" s="289"/>
      <c r="Q66" s="289"/>
      <c r="R66" s="90" t="s">
        <v>27</v>
      </c>
      <c r="S66" s="91"/>
      <c r="T66" s="92"/>
      <c r="U66" s="92"/>
      <c r="V66" s="92"/>
      <c r="W66" s="92"/>
      <c r="X66" s="93"/>
      <c r="Y66" s="94"/>
      <c r="Z66" s="94"/>
      <c r="AA66" s="94"/>
      <c r="AB66" s="95"/>
      <c r="AC66" s="95"/>
      <c r="AD66" s="94"/>
      <c r="AE66" s="94"/>
      <c r="AF66" s="96"/>
      <c r="AG66" s="180"/>
      <c r="AH66" s="149"/>
    </row>
    <row r="67" spans="1:34" ht="17.25" customHeight="1" x14ac:dyDescent="0.15">
      <c r="A67" s="179"/>
      <c r="B67" s="181"/>
      <c r="C67" s="253"/>
      <c r="D67" s="203"/>
      <c r="E67" s="261" t="s">
        <v>111</v>
      </c>
      <c r="F67" s="262"/>
      <c r="G67" s="262"/>
      <c r="H67" s="262"/>
      <c r="I67" s="262"/>
      <c r="J67" s="262"/>
      <c r="K67" s="262"/>
      <c r="L67" s="263"/>
      <c r="M67" s="302">
        <v>31712</v>
      </c>
      <c r="N67" s="303"/>
      <c r="O67" s="303"/>
      <c r="P67" s="303"/>
      <c r="Q67" s="303"/>
      <c r="R67" s="97" t="s">
        <v>44</v>
      </c>
      <c r="S67" s="98"/>
      <c r="T67" s="304"/>
      <c r="U67" s="304"/>
      <c r="V67" s="304"/>
      <c r="W67" s="304"/>
      <c r="X67" s="99"/>
      <c r="Y67" s="305"/>
      <c r="Z67" s="305"/>
      <c r="AA67" s="305"/>
      <c r="AB67" s="204"/>
      <c r="AC67" s="204"/>
      <c r="AD67" s="305"/>
      <c r="AE67" s="305"/>
      <c r="AF67" s="310"/>
      <c r="AG67" s="180"/>
      <c r="AH67" s="149"/>
    </row>
    <row r="68" spans="1:34" ht="17.25" customHeight="1" x14ac:dyDescent="0.15">
      <c r="A68" s="179"/>
      <c r="B68" s="181"/>
      <c r="C68" s="253"/>
      <c r="D68" s="203"/>
      <c r="E68" s="290" t="s">
        <v>45</v>
      </c>
      <c r="F68" s="291"/>
      <c r="G68" s="291"/>
      <c r="H68" s="291"/>
      <c r="I68" s="291"/>
      <c r="J68" s="291"/>
      <c r="K68" s="291"/>
      <c r="L68" s="292"/>
      <c r="M68" s="293">
        <f>ROUND((M65+M66+M67)/3,0)</f>
        <v>20499</v>
      </c>
      <c r="N68" s="294"/>
      <c r="O68" s="294"/>
      <c r="P68" s="294"/>
      <c r="Q68" s="294"/>
      <c r="R68" s="100"/>
      <c r="S68" s="101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2"/>
      <c r="AG68" s="180"/>
      <c r="AH68" s="149"/>
    </row>
    <row r="69" spans="1:34" ht="17.25" customHeight="1" x14ac:dyDescent="0.15">
      <c r="A69" s="228"/>
      <c r="B69" s="231"/>
      <c r="C69" s="253"/>
      <c r="D69" s="225"/>
      <c r="E69" s="19"/>
      <c r="F69" s="19"/>
      <c r="G69" s="19"/>
      <c r="H69" s="19"/>
      <c r="I69" s="19"/>
      <c r="J69" s="19"/>
      <c r="K69" s="19"/>
      <c r="L69" s="19"/>
      <c r="M69" s="232"/>
      <c r="N69" s="232"/>
      <c r="O69" s="232"/>
      <c r="P69" s="232"/>
      <c r="Q69" s="232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230"/>
      <c r="AH69" s="149"/>
    </row>
    <row r="70" spans="1:34" ht="17.25" customHeight="1" x14ac:dyDescent="0.15">
      <c r="A70" s="179"/>
      <c r="B70" s="181"/>
      <c r="C70" s="253"/>
      <c r="D70" s="203"/>
      <c r="E70" s="84" t="s">
        <v>86</v>
      </c>
      <c r="F70" s="196"/>
      <c r="G70" s="196"/>
      <c r="H70" s="196"/>
      <c r="I70" s="196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326">
        <v>270000</v>
      </c>
      <c r="X70" s="326"/>
      <c r="Y70" s="326"/>
      <c r="Z70" s="326"/>
      <c r="AA70" s="326"/>
      <c r="AB70" s="195"/>
      <c r="AC70" s="195"/>
      <c r="AD70" s="195"/>
      <c r="AE70" s="195"/>
      <c r="AF70" s="195"/>
      <c r="AG70" s="180"/>
      <c r="AH70" s="149"/>
    </row>
    <row r="71" spans="1:34" ht="17.25" customHeight="1" x14ac:dyDescent="0.15">
      <c r="A71" s="228"/>
      <c r="B71" s="231"/>
      <c r="C71" s="253"/>
      <c r="D71" s="225"/>
      <c r="E71" s="19"/>
      <c r="F71" s="19"/>
      <c r="G71" s="19"/>
      <c r="H71" s="19"/>
      <c r="I71" s="19"/>
      <c r="J71" s="19"/>
      <c r="K71" s="19"/>
      <c r="L71" s="19"/>
      <c r="M71" s="232"/>
      <c r="N71" s="232"/>
      <c r="O71" s="232"/>
      <c r="P71" s="232"/>
      <c r="Q71" s="232"/>
      <c r="R71" s="86"/>
      <c r="S71" s="86"/>
      <c r="T71" s="86"/>
      <c r="U71" s="86"/>
      <c r="V71" s="86"/>
      <c r="W71" s="86"/>
      <c r="X71" s="86"/>
      <c r="Y71" s="86" t="s">
        <v>114</v>
      </c>
      <c r="Z71" s="86"/>
      <c r="AA71" s="86"/>
      <c r="AB71" s="86"/>
      <c r="AC71" s="86"/>
      <c r="AD71" s="86"/>
      <c r="AE71" s="86"/>
      <c r="AF71" s="86"/>
      <c r="AG71" s="230"/>
      <c r="AH71" s="149"/>
    </row>
    <row r="72" spans="1:34" ht="17.25" customHeight="1" x14ac:dyDescent="0.15">
      <c r="A72" s="179"/>
      <c r="B72" s="181"/>
      <c r="C72" s="253"/>
      <c r="D72" s="203" t="s">
        <v>33</v>
      </c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180"/>
      <c r="AH72" s="149"/>
    </row>
    <row r="73" spans="1:34" ht="17.25" customHeight="1" x14ac:dyDescent="0.15">
      <c r="A73" s="179"/>
      <c r="B73" s="181"/>
      <c r="C73" s="253"/>
      <c r="D73" s="203"/>
      <c r="E73" s="203" t="s">
        <v>34</v>
      </c>
      <c r="F73" s="203"/>
      <c r="G73" s="203"/>
      <c r="H73" s="203"/>
      <c r="I73" s="203"/>
      <c r="J73" s="203"/>
      <c r="K73" s="203"/>
      <c r="L73" s="203"/>
      <c r="M73" s="203"/>
      <c r="N73" s="203"/>
      <c r="O73" s="266">
        <f>M78</f>
        <v>300403</v>
      </c>
      <c r="P73" s="266"/>
      <c r="Q73" s="266"/>
      <c r="R73" s="266"/>
      <c r="S73" s="266"/>
      <c r="T73" s="266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180"/>
      <c r="AH73" s="149"/>
    </row>
    <row r="74" spans="1:34" ht="17.25" customHeight="1" x14ac:dyDescent="0.15">
      <c r="A74" s="179"/>
      <c r="B74" s="181"/>
      <c r="C74" s="253"/>
      <c r="D74" s="203"/>
      <c r="E74" s="306" t="s">
        <v>23</v>
      </c>
      <c r="F74" s="306"/>
      <c r="G74" s="306"/>
      <c r="H74" s="306"/>
      <c r="I74" s="306"/>
      <c r="J74" s="306"/>
      <c r="K74" s="306"/>
      <c r="L74" s="306"/>
      <c r="M74" s="306" t="s">
        <v>24</v>
      </c>
      <c r="N74" s="306"/>
      <c r="O74" s="306"/>
      <c r="P74" s="306"/>
      <c r="Q74" s="306"/>
      <c r="R74" s="306"/>
      <c r="S74" s="307" t="s">
        <v>25</v>
      </c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9"/>
      <c r="AG74" s="180"/>
      <c r="AH74" s="149"/>
    </row>
    <row r="75" spans="1:34" ht="17.25" customHeight="1" x14ac:dyDescent="0.15">
      <c r="A75" s="179"/>
      <c r="B75" s="181"/>
      <c r="C75" s="253"/>
      <c r="D75" s="203"/>
      <c r="E75" s="261" t="s">
        <v>82</v>
      </c>
      <c r="F75" s="262"/>
      <c r="G75" s="262"/>
      <c r="H75" s="262"/>
      <c r="I75" s="262"/>
      <c r="J75" s="262"/>
      <c r="K75" s="262"/>
      <c r="L75" s="263"/>
      <c r="M75" s="264">
        <v>391854</v>
      </c>
      <c r="N75" s="265"/>
      <c r="O75" s="265"/>
      <c r="P75" s="265"/>
      <c r="Q75" s="265"/>
      <c r="R75" s="104" t="s">
        <v>26</v>
      </c>
      <c r="S75" s="101"/>
      <c r="T75" s="142" t="s">
        <v>77</v>
      </c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2"/>
      <c r="AG75" s="180"/>
      <c r="AH75" s="149"/>
    </row>
    <row r="76" spans="1:34" ht="17.25" customHeight="1" x14ac:dyDescent="0.15">
      <c r="A76" s="179"/>
      <c r="B76" s="181"/>
      <c r="C76" s="253"/>
      <c r="D76" s="203"/>
      <c r="E76" s="261" t="s">
        <v>112</v>
      </c>
      <c r="F76" s="262"/>
      <c r="G76" s="262"/>
      <c r="H76" s="262"/>
      <c r="I76" s="262"/>
      <c r="J76" s="262"/>
      <c r="K76" s="262"/>
      <c r="L76" s="263"/>
      <c r="M76" s="288">
        <v>182572</v>
      </c>
      <c r="N76" s="289"/>
      <c r="O76" s="289"/>
      <c r="P76" s="289"/>
      <c r="Q76" s="289"/>
      <c r="R76" s="90" t="s">
        <v>27</v>
      </c>
      <c r="S76" s="91"/>
      <c r="T76" s="108" t="s">
        <v>80</v>
      </c>
      <c r="U76" s="107"/>
      <c r="V76" s="107"/>
      <c r="W76" s="107"/>
      <c r="X76" s="93"/>
      <c r="Y76" s="94"/>
      <c r="Z76" s="94"/>
      <c r="AA76" s="94"/>
      <c r="AB76" s="95"/>
      <c r="AC76" s="95"/>
      <c r="AD76" s="94"/>
      <c r="AE76" s="94"/>
      <c r="AF76" s="96"/>
      <c r="AG76" s="180"/>
      <c r="AH76" s="149"/>
    </row>
    <row r="77" spans="1:34" ht="17.25" customHeight="1" x14ac:dyDescent="0.15">
      <c r="A77" s="179"/>
      <c r="B77" s="181"/>
      <c r="C77" s="253"/>
      <c r="D77" s="203"/>
      <c r="E77" s="261" t="s">
        <v>111</v>
      </c>
      <c r="F77" s="262"/>
      <c r="G77" s="262"/>
      <c r="H77" s="262"/>
      <c r="I77" s="262"/>
      <c r="J77" s="262"/>
      <c r="K77" s="262"/>
      <c r="L77" s="263"/>
      <c r="M77" s="302">
        <v>326782</v>
      </c>
      <c r="N77" s="303"/>
      <c r="O77" s="303"/>
      <c r="P77" s="303"/>
      <c r="Q77" s="303"/>
      <c r="R77" s="97" t="s">
        <v>44</v>
      </c>
      <c r="S77" s="91"/>
      <c r="T77" s="236" t="s">
        <v>83</v>
      </c>
      <c r="U77" s="199"/>
      <c r="V77" s="109"/>
      <c r="W77" s="109"/>
      <c r="X77" s="99"/>
      <c r="Y77" s="197"/>
      <c r="Z77" s="197"/>
      <c r="AA77" s="197"/>
      <c r="AB77" s="204"/>
      <c r="AC77" s="204"/>
      <c r="AD77" s="197"/>
      <c r="AE77" s="197"/>
      <c r="AF77" s="198"/>
      <c r="AG77" s="143"/>
      <c r="AH77" s="156"/>
    </row>
    <row r="78" spans="1:34" ht="17.25" customHeight="1" x14ac:dyDescent="0.15">
      <c r="A78" s="179"/>
      <c r="B78" s="181"/>
      <c r="C78" s="253"/>
      <c r="D78" s="203"/>
      <c r="E78" s="290" t="s">
        <v>67</v>
      </c>
      <c r="F78" s="291"/>
      <c r="G78" s="291"/>
      <c r="H78" s="291"/>
      <c r="I78" s="291"/>
      <c r="J78" s="291"/>
      <c r="K78" s="291"/>
      <c r="L78" s="292"/>
      <c r="M78" s="293">
        <f>ROUND((M75+M76+M77)/3,0)</f>
        <v>300403</v>
      </c>
      <c r="N78" s="294"/>
      <c r="O78" s="294"/>
      <c r="P78" s="294"/>
      <c r="Q78" s="294"/>
      <c r="R78" s="100"/>
      <c r="S78" s="101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2"/>
      <c r="AG78" s="180"/>
      <c r="AH78" s="149"/>
    </row>
    <row r="79" spans="1:34" ht="17.25" customHeight="1" x14ac:dyDescent="0.15">
      <c r="A79" s="179"/>
      <c r="B79" s="181"/>
      <c r="C79" s="25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66"/>
      <c r="U79" s="266"/>
      <c r="V79" s="266"/>
      <c r="W79" s="266"/>
      <c r="X79" s="266"/>
      <c r="Y79" s="266"/>
      <c r="Z79" s="203"/>
      <c r="AA79" s="203"/>
      <c r="AB79" s="203"/>
      <c r="AC79" s="203"/>
      <c r="AD79" s="203"/>
      <c r="AE79" s="203"/>
      <c r="AF79" s="203"/>
      <c r="AG79" s="180"/>
      <c r="AH79" s="149"/>
    </row>
    <row r="80" spans="1:34" ht="17.25" customHeight="1" x14ac:dyDescent="0.15">
      <c r="A80" s="179"/>
      <c r="B80" s="181"/>
      <c r="C80" s="253"/>
      <c r="D80" s="203" t="s">
        <v>35</v>
      </c>
      <c r="E80" s="203"/>
      <c r="F80" s="203"/>
      <c r="G80" s="201"/>
      <c r="H80" s="203"/>
      <c r="I80" s="266">
        <f>E32+E39+E47+E54+O73</f>
        <v>784844</v>
      </c>
      <c r="J80" s="266"/>
      <c r="K80" s="266"/>
      <c r="L80" s="266"/>
      <c r="M80" s="266"/>
      <c r="N80" s="266"/>
      <c r="O80" s="203"/>
      <c r="P80" s="203"/>
      <c r="Q80" s="203"/>
      <c r="R80" s="203"/>
      <c r="S80" s="203"/>
      <c r="T80" s="195"/>
      <c r="U80" s="195"/>
      <c r="V80" s="195"/>
      <c r="W80" s="195"/>
      <c r="X80" s="195"/>
      <c r="Y80" s="195"/>
      <c r="Z80" s="203"/>
      <c r="AA80" s="203"/>
      <c r="AB80" s="203"/>
      <c r="AC80" s="203"/>
      <c r="AD80" s="203"/>
      <c r="AE80" s="203"/>
      <c r="AF80" s="203"/>
      <c r="AG80" s="180"/>
      <c r="AH80" s="149"/>
    </row>
    <row r="81" spans="1:34" ht="17.25" customHeight="1" x14ac:dyDescent="0.15">
      <c r="A81" s="17"/>
      <c r="B81" s="59"/>
      <c r="C81" s="59"/>
      <c r="D81" s="113"/>
      <c r="E81" s="113"/>
      <c r="F81" s="113"/>
      <c r="G81" s="114"/>
      <c r="H81" s="114"/>
      <c r="I81" s="114"/>
      <c r="J81" s="114"/>
      <c r="K81" s="114"/>
      <c r="L81" s="114"/>
      <c r="M81" s="114"/>
      <c r="N81" s="113"/>
      <c r="O81" s="113"/>
      <c r="P81" s="113"/>
      <c r="Q81" s="113"/>
      <c r="R81" s="113"/>
      <c r="S81" s="113"/>
      <c r="T81" s="115"/>
      <c r="U81" s="115"/>
      <c r="V81" s="115"/>
      <c r="W81" s="115"/>
      <c r="X81" s="115"/>
      <c r="Y81" s="115"/>
      <c r="Z81" s="113"/>
      <c r="AA81" s="113"/>
      <c r="AB81" s="113"/>
      <c r="AC81" s="113"/>
      <c r="AD81" s="113"/>
      <c r="AE81" s="113"/>
      <c r="AF81" s="113"/>
      <c r="AG81" s="18"/>
      <c r="AH81" s="149"/>
    </row>
    <row r="82" spans="1:34" ht="17.25" customHeight="1" x14ac:dyDescent="0.15">
      <c r="A82" s="179" t="s">
        <v>3</v>
      </c>
      <c r="B82" s="256"/>
      <c r="C82" s="3">
        <v>92</v>
      </c>
      <c r="D82" s="110" t="s">
        <v>36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111"/>
      <c r="Q82" s="111"/>
      <c r="R82" s="111"/>
      <c r="S82" s="111"/>
      <c r="T82" s="200"/>
      <c r="U82" s="112"/>
      <c r="V82" s="112"/>
      <c r="W82" s="112"/>
      <c r="X82" s="200"/>
      <c r="Y82" s="111"/>
      <c r="Z82" s="111"/>
      <c r="AA82" s="111"/>
      <c r="AB82" s="111"/>
      <c r="AC82" s="111"/>
      <c r="AD82" s="87"/>
      <c r="AE82" s="87"/>
      <c r="AF82" s="87"/>
      <c r="AG82" s="15"/>
      <c r="AH82" s="149"/>
    </row>
    <row r="83" spans="1:34" ht="17.25" customHeight="1" x14ac:dyDescent="0.15">
      <c r="A83" s="179"/>
      <c r="B83" s="58"/>
      <c r="C83" s="58"/>
      <c r="D83" s="203"/>
      <c r="E83" s="106" t="s">
        <v>37</v>
      </c>
      <c r="F83" s="106"/>
      <c r="G83" s="106"/>
      <c r="H83" s="106"/>
      <c r="I83" s="88"/>
      <c r="J83" s="88"/>
      <c r="K83" s="88"/>
      <c r="L83" s="88"/>
      <c r="M83" s="88"/>
      <c r="N83" s="266">
        <f>M88</f>
        <v>45715</v>
      </c>
      <c r="O83" s="266"/>
      <c r="P83" s="266"/>
      <c r="Q83" s="266"/>
      <c r="R83" s="266"/>
      <c r="S83" s="106"/>
      <c r="T83" s="106"/>
      <c r="U83" s="106"/>
      <c r="V83" s="106"/>
      <c r="W83" s="106"/>
      <c r="X83" s="106"/>
      <c r="Y83" s="196"/>
      <c r="Z83" s="196"/>
      <c r="AA83" s="203"/>
      <c r="AB83" s="203"/>
      <c r="AC83" s="203"/>
      <c r="AD83" s="203"/>
      <c r="AE83" s="203"/>
      <c r="AF83" s="203"/>
      <c r="AG83" s="180"/>
      <c r="AH83" s="149"/>
    </row>
    <row r="84" spans="1:34" ht="17.25" customHeight="1" x14ac:dyDescent="0.15">
      <c r="A84" s="179"/>
      <c r="B84" s="58"/>
      <c r="C84" s="58"/>
      <c r="D84" s="203"/>
      <c r="E84" s="306" t="s">
        <v>23</v>
      </c>
      <c r="F84" s="306"/>
      <c r="G84" s="306"/>
      <c r="H84" s="306"/>
      <c r="I84" s="306"/>
      <c r="J84" s="306"/>
      <c r="K84" s="306"/>
      <c r="L84" s="306"/>
      <c r="M84" s="306" t="s">
        <v>24</v>
      </c>
      <c r="N84" s="306"/>
      <c r="O84" s="306"/>
      <c r="P84" s="306"/>
      <c r="Q84" s="306"/>
      <c r="R84" s="306"/>
      <c r="S84" s="307" t="s">
        <v>25</v>
      </c>
      <c r="T84" s="308"/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308"/>
      <c r="AF84" s="309"/>
      <c r="AG84" s="180"/>
      <c r="AH84" s="149"/>
    </row>
    <row r="85" spans="1:34" ht="17.25" customHeight="1" x14ac:dyDescent="0.15">
      <c r="A85" s="179"/>
      <c r="B85" s="58"/>
      <c r="C85" s="58"/>
      <c r="D85" s="203"/>
      <c r="E85" s="261" t="s">
        <v>82</v>
      </c>
      <c r="F85" s="262"/>
      <c r="G85" s="262"/>
      <c r="H85" s="262"/>
      <c r="I85" s="262"/>
      <c r="J85" s="262"/>
      <c r="K85" s="262"/>
      <c r="L85" s="263"/>
      <c r="M85" s="264">
        <f>ROUNDDOWN(42566/1.1,0)</f>
        <v>38696</v>
      </c>
      <c r="N85" s="265"/>
      <c r="O85" s="265"/>
      <c r="P85" s="265"/>
      <c r="Q85" s="265"/>
      <c r="R85" s="104" t="s">
        <v>26</v>
      </c>
      <c r="S85" s="101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2"/>
      <c r="AG85" s="180"/>
      <c r="AH85" s="149"/>
    </row>
    <row r="86" spans="1:34" ht="17.25" customHeight="1" x14ac:dyDescent="0.15">
      <c r="A86" s="179"/>
      <c r="B86" s="58"/>
      <c r="C86" s="58"/>
      <c r="D86" s="203"/>
      <c r="E86" s="261" t="s">
        <v>85</v>
      </c>
      <c r="F86" s="262"/>
      <c r="G86" s="262"/>
      <c r="H86" s="262"/>
      <c r="I86" s="262"/>
      <c r="J86" s="262"/>
      <c r="K86" s="262"/>
      <c r="L86" s="263"/>
      <c r="M86" s="302">
        <v>47117</v>
      </c>
      <c r="N86" s="303"/>
      <c r="O86" s="303"/>
      <c r="P86" s="303"/>
      <c r="Q86" s="303"/>
      <c r="R86" s="90" t="s">
        <v>27</v>
      </c>
      <c r="S86" s="91"/>
      <c r="T86" s="92"/>
      <c r="U86" s="92"/>
      <c r="V86" s="92"/>
      <c r="W86" s="92"/>
      <c r="X86" s="93"/>
      <c r="Y86" s="94"/>
      <c r="Z86" s="94"/>
      <c r="AA86" s="94"/>
      <c r="AB86" s="95"/>
      <c r="AC86" s="95"/>
      <c r="AD86" s="94"/>
      <c r="AE86" s="94"/>
      <c r="AF86" s="96"/>
      <c r="AG86" s="180"/>
      <c r="AH86" s="149"/>
    </row>
    <row r="87" spans="1:34" ht="17.25" customHeight="1" x14ac:dyDescent="0.15">
      <c r="A87" s="179"/>
      <c r="B87" s="58"/>
      <c r="C87" s="58"/>
      <c r="D87" s="203"/>
      <c r="E87" s="261" t="s">
        <v>111</v>
      </c>
      <c r="F87" s="262"/>
      <c r="G87" s="262"/>
      <c r="H87" s="262"/>
      <c r="I87" s="262"/>
      <c r="J87" s="262"/>
      <c r="K87" s="262"/>
      <c r="L87" s="263"/>
      <c r="M87" s="288">
        <v>51331</v>
      </c>
      <c r="N87" s="289"/>
      <c r="O87" s="289"/>
      <c r="P87" s="289"/>
      <c r="Q87" s="289"/>
      <c r="R87" s="97" t="s">
        <v>44</v>
      </c>
      <c r="S87" s="98"/>
      <c r="T87" s="304"/>
      <c r="U87" s="304"/>
      <c r="V87" s="304"/>
      <c r="W87" s="304"/>
      <c r="X87" s="99"/>
      <c r="Y87" s="305"/>
      <c r="Z87" s="305"/>
      <c r="AA87" s="305"/>
      <c r="AB87" s="204"/>
      <c r="AC87" s="204"/>
      <c r="AD87" s="305"/>
      <c r="AE87" s="305"/>
      <c r="AF87" s="310"/>
      <c r="AG87" s="180"/>
      <c r="AH87" s="149"/>
    </row>
    <row r="88" spans="1:34" ht="17.25" customHeight="1" x14ac:dyDescent="0.15">
      <c r="A88" s="179"/>
      <c r="B88" s="58"/>
      <c r="C88" s="58"/>
      <c r="D88" s="203"/>
      <c r="E88" s="290" t="s">
        <v>45</v>
      </c>
      <c r="F88" s="291"/>
      <c r="G88" s="291"/>
      <c r="H88" s="291"/>
      <c r="I88" s="291"/>
      <c r="J88" s="291"/>
      <c r="K88" s="291"/>
      <c r="L88" s="292"/>
      <c r="M88" s="293">
        <f>ROUND((M85+M86+M87)/3,0)</f>
        <v>45715</v>
      </c>
      <c r="N88" s="294"/>
      <c r="O88" s="294"/>
      <c r="P88" s="294"/>
      <c r="Q88" s="294"/>
      <c r="R88" s="100"/>
      <c r="S88" s="101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2"/>
      <c r="AG88" s="180"/>
      <c r="AH88" s="149"/>
    </row>
    <row r="89" spans="1:34" ht="18.75" customHeight="1" x14ac:dyDescent="0.15">
      <c r="A89" s="179"/>
      <c r="B89" s="58"/>
      <c r="C89" s="58"/>
      <c r="D89" s="149"/>
      <c r="E89" s="80"/>
      <c r="F89" s="80"/>
      <c r="G89" s="80"/>
      <c r="H89" s="80"/>
      <c r="I89" s="80"/>
      <c r="J89" s="188"/>
      <c r="K89" s="188"/>
      <c r="L89" s="188"/>
      <c r="M89" s="188"/>
      <c r="N89" s="188"/>
      <c r="O89" s="149"/>
      <c r="P89" s="80"/>
      <c r="Q89" s="80"/>
      <c r="R89" s="80"/>
      <c r="S89" s="80"/>
      <c r="T89" s="80"/>
      <c r="U89" s="80"/>
      <c r="V89" s="80"/>
      <c r="W89" s="188"/>
      <c r="X89" s="188"/>
      <c r="Y89" s="188"/>
      <c r="Z89" s="188"/>
      <c r="AA89" s="188"/>
      <c r="AB89" s="149"/>
      <c r="AC89" s="149"/>
      <c r="AD89" s="149"/>
      <c r="AE89" s="149"/>
      <c r="AF89" s="149"/>
      <c r="AG89" s="180"/>
      <c r="AH89" s="149"/>
    </row>
    <row r="90" spans="1:34" ht="17.25" customHeight="1" x14ac:dyDescent="0.15">
      <c r="A90" s="179"/>
      <c r="B90" s="181"/>
      <c r="C90" s="253"/>
      <c r="D90" s="203" t="s">
        <v>38</v>
      </c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315"/>
      <c r="S90" s="316"/>
      <c r="T90" s="316"/>
      <c r="U90" s="316"/>
      <c r="V90" s="316"/>
      <c r="W90" s="203"/>
      <c r="X90" s="203"/>
      <c r="Y90" s="203"/>
      <c r="Z90" s="195"/>
      <c r="AA90" s="195"/>
      <c r="AB90" s="195"/>
      <c r="AC90" s="195"/>
      <c r="AD90" s="195"/>
      <c r="AE90" s="195"/>
      <c r="AF90" s="149"/>
      <c r="AG90" s="180"/>
      <c r="AH90" s="149"/>
    </row>
    <row r="91" spans="1:34" ht="17.25" customHeight="1" x14ac:dyDescent="0.15">
      <c r="A91" s="179"/>
      <c r="B91" s="181"/>
      <c r="C91" s="253"/>
      <c r="D91" s="203"/>
      <c r="E91" s="203" t="s">
        <v>53</v>
      </c>
      <c r="F91" s="203"/>
      <c r="G91" s="203"/>
      <c r="H91" s="203"/>
      <c r="I91" s="203"/>
      <c r="J91" s="203"/>
      <c r="K91" s="203"/>
      <c r="L91" s="203"/>
      <c r="M91" s="203"/>
      <c r="N91" s="203"/>
      <c r="O91" s="85"/>
      <c r="P91" s="84"/>
      <c r="Q91" s="84"/>
      <c r="R91" s="203"/>
      <c r="S91" s="203"/>
      <c r="T91" s="318">
        <v>3355</v>
      </c>
      <c r="U91" s="318"/>
      <c r="V91" s="318"/>
      <c r="W91" s="318"/>
      <c r="X91" s="318"/>
      <c r="Y91" s="86"/>
      <c r="Z91" s="203" t="s">
        <v>114</v>
      </c>
      <c r="AA91" s="195"/>
      <c r="AB91" s="195"/>
      <c r="AC91" s="195"/>
      <c r="AD91" s="195"/>
      <c r="AE91" s="195"/>
      <c r="AF91" s="149"/>
      <c r="AG91" s="180"/>
      <c r="AH91" s="149"/>
    </row>
    <row r="92" spans="1:34" ht="18" customHeight="1" x14ac:dyDescent="0.15">
      <c r="A92" s="179"/>
      <c r="B92" s="181"/>
      <c r="C92" s="253"/>
      <c r="D92" s="203"/>
      <c r="E92" s="203" t="s">
        <v>116</v>
      </c>
      <c r="F92" s="149"/>
      <c r="G92" s="203"/>
      <c r="H92" s="203"/>
      <c r="I92" s="203"/>
      <c r="J92" s="203"/>
      <c r="K92" s="203"/>
      <c r="L92" s="203"/>
      <c r="M92" s="203"/>
      <c r="N92" s="195"/>
      <c r="O92" s="149"/>
      <c r="P92" s="149"/>
      <c r="Q92" s="149"/>
      <c r="R92" s="149"/>
      <c r="S92" s="149"/>
      <c r="T92" s="266">
        <v>42000</v>
      </c>
      <c r="U92" s="266"/>
      <c r="V92" s="266"/>
      <c r="W92" s="266"/>
      <c r="X92" s="266"/>
      <c r="Y92" s="188"/>
      <c r="Z92" s="225" t="s">
        <v>114</v>
      </c>
      <c r="AA92" s="195"/>
      <c r="AB92" s="195"/>
      <c r="AC92" s="195"/>
      <c r="AD92" s="195"/>
      <c r="AE92" s="195"/>
      <c r="AF92" s="149"/>
      <c r="AG92" s="180"/>
      <c r="AH92" s="149"/>
    </row>
    <row r="93" spans="1:34" ht="18" customHeight="1" x14ac:dyDescent="0.15">
      <c r="A93" s="246"/>
      <c r="B93" s="248"/>
      <c r="C93" s="253"/>
      <c r="D93" s="249"/>
      <c r="E93" s="249"/>
      <c r="F93" s="149"/>
      <c r="G93" s="249"/>
      <c r="H93" s="249"/>
      <c r="I93" s="249"/>
      <c r="J93" s="249"/>
      <c r="K93" s="249"/>
      <c r="L93" s="249"/>
      <c r="M93" s="249"/>
      <c r="N93" s="245"/>
      <c r="O93" s="149"/>
      <c r="P93" s="149"/>
      <c r="Q93" s="149"/>
      <c r="R93" s="149"/>
      <c r="S93" s="149"/>
      <c r="T93" s="245"/>
      <c r="U93" s="245"/>
      <c r="V93" s="245"/>
      <c r="W93" s="245"/>
      <c r="X93" s="245"/>
      <c r="Y93" s="224"/>
      <c r="Z93" s="249"/>
      <c r="AA93" s="245"/>
      <c r="AB93" s="245"/>
      <c r="AC93" s="245"/>
      <c r="AD93" s="245"/>
      <c r="AE93" s="245"/>
      <c r="AF93" s="149"/>
      <c r="AG93" s="247"/>
      <c r="AH93" s="149"/>
    </row>
    <row r="94" spans="1:34" ht="17.25" customHeight="1" x14ac:dyDescent="0.15">
      <c r="A94" s="179"/>
      <c r="B94" s="181"/>
      <c r="C94" s="253"/>
      <c r="D94" s="203" t="s">
        <v>39</v>
      </c>
      <c r="E94" s="203"/>
      <c r="F94" s="203"/>
      <c r="G94" s="201"/>
      <c r="H94" s="201"/>
      <c r="I94" s="315">
        <f>N83+T91+T92</f>
        <v>91070</v>
      </c>
      <c r="J94" s="315"/>
      <c r="K94" s="315"/>
      <c r="L94" s="315"/>
      <c r="M94" s="315"/>
      <c r="N94" s="315"/>
      <c r="O94" s="195"/>
      <c r="P94" s="195"/>
      <c r="Q94" s="195"/>
      <c r="R94" s="195"/>
      <c r="S94" s="203"/>
      <c r="T94" s="203"/>
      <c r="U94" s="203"/>
      <c r="V94" s="203"/>
      <c r="W94" s="203"/>
      <c r="X94" s="203"/>
      <c r="Y94" s="195"/>
      <c r="Z94" s="203"/>
      <c r="AA94" s="195"/>
      <c r="AB94" s="195"/>
      <c r="AC94" s="195"/>
      <c r="AD94" s="195"/>
      <c r="AE94" s="195"/>
      <c r="AF94" s="149"/>
      <c r="AG94" s="180"/>
      <c r="AH94" s="149"/>
    </row>
    <row r="95" spans="1:34" ht="17.25" customHeight="1" x14ac:dyDescent="0.15">
      <c r="A95" s="14" t="s">
        <v>4</v>
      </c>
      <c r="B95" s="257"/>
      <c r="C95" s="10">
        <v>819</v>
      </c>
      <c r="D95" s="87" t="s">
        <v>54</v>
      </c>
      <c r="E95" s="87"/>
      <c r="F95" s="87"/>
      <c r="G95" s="87"/>
      <c r="H95" s="87"/>
      <c r="I95" s="87"/>
      <c r="J95" s="87"/>
      <c r="K95" s="87"/>
      <c r="L95" s="189"/>
      <c r="M95" s="189"/>
      <c r="N95" s="189"/>
      <c r="O95" s="189"/>
      <c r="P95" s="189"/>
      <c r="Q95" s="189"/>
      <c r="R95" s="189"/>
      <c r="S95" s="18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57"/>
      <c r="AE95" s="157"/>
      <c r="AF95" s="147"/>
      <c r="AG95" s="15"/>
      <c r="AH95" s="149"/>
    </row>
    <row r="96" spans="1:34" ht="17.25" customHeight="1" x14ac:dyDescent="0.15">
      <c r="A96" s="179"/>
      <c r="B96" s="3"/>
      <c r="C96" s="3"/>
      <c r="D96" s="189"/>
      <c r="E96" s="266">
        <v>30000</v>
      </c>
      <c r="F96" s="266"/>
      <c r="G96" s="266"/>
      <c r="H96" s="266"/>
      <c r="I96" s="266"/>
      <c r="J96" s="190" t="s">
        <v>104</v>
      </c>
      <c r="K96" s="319">
        <v>5</v>
      </c>
      <c r="L96" s="319"/>
      <c r="M96" s="189"/>
      <c r="N96" s="266">
        <f>E96*K96</f>
        <v>150000</v>
      </c>
      <c r="O96" s="266"/>
      <c r="P96" s="266"/>
      <c r="Q96" s="266"/>
      <c r="R96" s="266"/>
      <c r="S96" s="189"/>
      <c r="T96" s="149"/>
      <c r="U96" s="149"/>
      <c r="V96" s="149"/>
      <c r="W96" s="158"/>
      <c r="X96" s="149"/>
      <c r="Y96" s="188"/>
      <c r="Z96" s="188"/>
      <c r="AA96" s="188"/>
      <c r="AB96" s="188"/>
      <c r="AC96" s="188"/>
      <c r="AD96" s="188"/>
      <c r="AE96" s="188"/>
      <c r="AF96" s="149"/>
      <c r="AG96" s="180"/>
      <c r="AH96" s="149"/>
    </row>
    <row r="97" spans="1:34" ht="17.25" customHeight="1" x14ac:dyDescent="0.15">
      <c r="A97" s="179"/>
      <c r="B97" s="3"/>
      <c r="C97" s="3"/>
      <c r="D97" s="189"/>
      <c r="E97" s="189"/>
      <c r="F97" s="189"/>
      <c r="G97" s="189"/>
      <c r="H97" s="189"/>
      <c r="I97" s="189"/>
      <c r="J97" s="189"/>
      <c r="K97" s="189"/>
      <c r="L97" s="189"/>
      <c r="M97" s="190"/>
      <c r="N97" s="116"/>
      <c r="O97" s="116"/>
      <c r="P97" s="116"/>
      <c r="Q97" s="189"/>
      <c r="R97" s="189"/>
      <c r="S97" s="189"/>
      <c r="T97" s="149"/>
      <c r="U97" s="149"/>
      <c r="V97" s="149"/>
      <c r="W97" s="158"/>
      <c r="X97" s="149"/>
      <c r="Y97" s="188"/>
      <c r="Z97" s="188"/>
      <c r="AA97" s="188"/>
      <c r="AB97" s="188"/>
      <c r="AC97" s="188"/>
      <c r="AD97" s="188"/>
      <c r="AE97" s="188"/>
      <c r="AF97" s="149"/>
      <c r="AG97" s="180"/>
      <c r="AH97" s="149"/>
    </row>
    <row r="98" spans="1:34" ht="17.25" customHeight="1" x14ac:dyDescent="0.15">
      <c r="A98" s="179"/>
      <c r="B98" s="3"/>
      <c r="C98" s="3"/>
      <c r="D98" s="149"/>
      <c r="E98" s="149"/>
      <c r="F98" s="149"/>
      <c r="G98" s="149"/>
      <c r="H98" s="149"/>
      <c r="I98" s="149"/>
      <c r="J98" s="149"/>
      <c r="K98" s="149"/>
      <c r="L98" s="149"/>
      <c r="M98" s="188"/>
      <c r="N98" s="188"/>
      <c r="O98" s="188"/>
      <c r="P98" s="188"/>
      <c r="Q98" s="188"/>
      <c r="R98" s="188"/>
      <c r="S98" s="149"/>
      <c r="T98" s="188"/>
      <c r="U98" s="188"/>
      <c r="V98" s="188"/>
      <c r="W98" s="188"/>
      <c r="X98" s="188"/>
      <c r="Y98" s="149"/>
      <c r="Z98" s="188"/>
      <c r="AA98" s="188"/>
      <c r="AB98" s="188"/>
      <c r="AC98" s="188"/>
      <c r="AD98" s="188"/>
      <c r="AE98" s="188"/>
      <c r="AF98" s="149"/>
      <c r="AG98" s="180"/>
      <c r="AH98" s="149"/>
    </row>
    <row r="99" spans="1:34" ht="17.25" customHeight="1" x14ac:dyDescent="0.15">
      <c r="A99" s="179"/>
      <c r="B99" s="181"/>
      <c r="C99" s="253"/>
      <c r="D99" s="203" t="s">
        <v>78</v>
      </c>
      <c r="E99" s="203"/>
      <c r="F99" s="203"/>
      <c r="G99" s="203"/>
      <c r="H99" s="203"/>
      <c r="I99" s="203"/>
      <c r="J99" s="203"/>
      <c r="K99" s="203"/>
      <c r="L99" s="195"/>
      <c r="M99" s="195"/>
      <c r="N99" s="203"/>
      <c r="O99" s="203"/>
      <c r="P99" s="203"/>
      <c r="Q99" s="203"/>
      <c r="R99" s="203"/>
      <c r="S99" s="117"/>
      <c r="T99" s="203"/>
      <c r="U99" s="149"/>
      <c r="V99" s="149"/>
      <c r="W99" s="149"/>
      <c r="X99" s="149"/>
      <c r="Y99" s="149"/>
      <c r="Z99" s="188"/>
      <c r="AA99" s="188"/>
      <c r="AB99" s="188"/>
      <c r="AC99" s="188"/>
      <c r="AD99" s="188"/>
      <c r="AE99" s="188"/>
      <c r="AF99" s="149"/>
      <c r="AG99" s="180"/>
      <c r="AH99" s="149"/>
    </row>
    <row r="100" spans="1:34" ht="13.5" x14ac:dyDescent="0.15">
      <c r="A100" s="179"/>
      <c r="B100" s="181"/>
      <c r="C100" s="253"/>
      <c r="D100" s="203"/>
      <c r="E100" s="203"/>
      <c r="F100" s="203"/>
      <c r="G100" s="203"/>
      <c r="H100" s="203"/>
      <c r="I100" s="203"/>
      <c r="J100" s="203"/>
      <c r="K100" s="203"/>
      <c r="L100" s="195"/>
      <c r="M100" s="195"/>
      <c r="N100" s="266">
        <v>28718</v>
      </c>
      <c r="O100" s="266"/>
      <c r="P100" s="266"/>
      <c r="Q100" s="266"/>
      <c r="R100" s="266"/>
      <c r="S100" s="117"/>
      <c r="T100" s="203" t="s">
        <v>115</v>
      </c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49"/>
      <c r="AG100" s="180"/>
      <c r="AH100" s="149"/>
    </row>
    <row r="101" spans="1:34" ht="15" customHeight="1" x14ac:dyDescent="0.15">
      <c r="A101" s="179"/>
      <c r="B101" s="181"/>
      <c r="C101" s="253"/>
      <c r="D101" s="203"/>
      <c r="E101" s="203"/>
      <c r="F101" s="203"/>
      <c r="G101" s="203"/>
      <c r="H101" s="203"/>
      <c r="I101" s="203"/>
      <c r="J101" s="203"/>
      <c r="K101" s="203"/>
      <c r="L101" s="195"/>
      <c r="M101" s="195"/>
      <c r="N101" s="266"/>
      <c r="O101" s="266"/>
      <c r="P101" s="266"/>
      <c r="Q101" s="266"/>
      <c r="R101" s="266"/>
      <c r="S101" s="117"/>
      <c r="T101" s="203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49"/>
      <c r="AG101" s="180"/>
      <c r="AH101" s="149"/>
    </row>
    <row r="102" spans="1:34" ht="9.75" customHeight="1" x14ac:dyDescent="0.15">
      <c r="A102" s="179"/>
      <c r="B102" s="181"/>
      <c r="C102" s="253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88"/>
      <c r="AA102" s="188"/>
      <c r="AB102" s="188"/>
      <c r="AC102" s="188"/>
      <c r="AD102" s="188"/>
      <c r="AE102" s="188"/>
      <c r="AF102" s="149"/>
      <c r="AG102" s="180"/>
      <c r="AH102" s="149"/>
    </row>
    <row r="103" spans="1:34" ht="9.75" customHeight="1" x14ac:dyDescent="0.15">
      <c r="A103" s="179"/>
      <c r="B103" s="181"/>
      <c r="C103" s="253"/>
      <c r="D103" s="211"/>
      <c r="E103" s="211"/>
      <c r="F103" s="211"/>
      <c r="G103" s="211"/>
      <c r="H103" s="211"/>
      <c r="I103" s="211"/>
      <c r="J103" s="211"/>
      <c r="K103" s="211"/>
      <c r="L103" s="211"/>
      <c r="M103" s="210"/>
      <c r="N103" s="210"/>
      <c r="O103" s="210"/>
      <c r="P103" s="210"/>
      <c r="Q103" s="210"/>
      <c r="R103" s="210"/>
      <c r="S103" s="211"/>
      <c r="T103" s="210"/>
      <c r="U103" s="210"/>
      <c r="V103" s="210"/>
      <c r="W103" s="210"/>
      <c r="X103" s="210"/>
      <c r="Y103" s="211"/>
      <c r="Z103" s="210"/>
      <c r="AA103" s="210"/>
      <c r="AB103" s="210"/>
      <c r="AC103" s="210"/>
      <c r="AD103" s="210"/>
      <c r="AE103" s="210"/>
      <c r="AF103" s="211"/>
      <c r="AG103" s="180"/>
      <c r="AH103" s="149"/>
    </row>
    <row r="104" spans="1:34" ht="17.25" customHeight="1" x14ac:dyDescent="0.15">
      <c r="A104" s="179"/>
      <c r="B104" s="181"/>
      <c r="C104" s="253"/>
      <c r="D104" s="229" t="s">
        <v>62</v>
      </c>
      <c r="E104" s="12"/>
      <c r="F104" s="12"/>
      <c r="G104" s="12"/>
      <c r="H104" s="12"/>
      <c r="I104" s="56"/>
      <c r="J104" s="56"/>
      <c r="K104" s="56"/>
      <c r="L104" s="56"/>
      <c r="M104" s="56"/>
      <c r="N104" s="229"/>
      <c r="O104" s="229"/>
      <c r="P104" s="229"/>
      <c r="Q104" s="229"/>
      <c r="R104" s="229"/>
      <c r="S104" s="154"/>
      <c r="T104" s="149"/>
      <c r="U104" s="154"/>
      <c r="V104" s="154"/>
      <c r="W104" s="154"/>
      <c r="X104" s="154"/>
      <c r="Y104" s="80"/>
      <c r="Z104" s="80"/>
      <c r="AA104" s="149"/>
      <c r="AB104" s="149"/>
      <c r="AC104" s="149"/>
      <c r="AD104" s="149"/>
      <c r="AE104" s="149"/>
      <c r="AF104" s="149"/>
      <c r="AG104" s="180"/>
      <c r="AH104" s="149"/>
    </row>
    <row r="105" spans="1:34" ht="17.25" customHeight="1" x14ac:dyDescent="0.15">
      <c r="A105" s="179"/>
      <c r="B105" s="181"/>
      <c r="C105" s="253"/>
      <c r="D105" s="229"/>
      <c r="E105" s="270">
        <v>200000</v>
      </c>
      <c r="F105" s="270"/>
      <c r="G105" s="270"/>
      <c r="H105" s="270"/>
      <c r="I105" s="270"/>
      <c r="J105" s="221" t="s">
        <v>46</v>
      </c>
      <c r="K105" s="317">
        <v>2</v>
      </c>
      <c r="L105" s="317"/>
      <c r="M105" s="229" t="s">
        <v>47</v>
      </c>
      <c r="N105" s="270">
        <f>E105*K105</f>
        <v>400000</v>
      </c>
      <c r="O105" s="270"/>
      <c r="P105" s="270"/>
      <c r="Q105" s="270"/>
      <c r="R105" s="270"/>
      <c r="S105" s="154"/>
      <c r="T105" s="149"/>
      <c r="U105" s="154"/>
      <c r="V105" s="154"/>
      <c r="W105" s="154"/>
      <c r="X105" s="154"/>
      <c r="Y105" s="80"/>
      <c r="Z105" s="80"/>
      <c r="AA105" s="149"/>
      <c r="AB105" s="149"/>
      <c r="AC105" s="149"/>
      <c r="AD105" s="149"/>
      <c r="AE105" s="149"/>
      <c r="AF105" s="149"/>
      <c r="AG105" s="180"/>
      <c r="AH105" s="149"/>
    </row>
    <row r="106" spans="1:34" ht="17.25" customHeight="1" x14ac:dyDescent="0.15">
      <c r="A106" s="179"/>
      <c r="B106" s="181"/>
      <c r="C106" s="253"/>
      <c r="D106" s="229"/>
      <c r="E106" s="229" t="s">
        <v>84</v>
      </c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80"/>
      <c r="AH106" s="149"/>
    </row>
    <row r="107" spans="1:34" ht="17.25" customHeight="1" x14ac:dyDescent="0.15">
      <c r="A107" s="240"/>
      <c r="B107" s="243"/>
      <c r="C107" s="253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242"/>
      <c r="AH107" s="149"/>
    </row>
    <row r="108" spans="1:34" ht="17.25" customHeight="1" x14ac:dyDescent="0.15">
      <c r="A108" s="240"/>
      <c r="B108" s="243"/>
      <c r="C108" s="253"/>
      <c r="D108" s="241" t="s">
        <v>107</v>
      </c>
      <c r="E108" s="241"/>
      <c r="F108" s="241"/>
      <c r="G108" s="241"/>
      <c r="H108" s="241"/>
      <c r="I108" s="241"/>
      <c r="J108" s="241"/>
      <c r="K108" s="241"/>
      <c r="L108" s="241" t="s">
        <v>117</v>
      </c>
      <c r="M108" s="241"/>
      <c r="N108" s="241"/>
      <c r="O108" s="241"/>
      <c r="P108" s="241"/>
      <c r="Q108" s="241"/>
      <c r="R108" s="241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242"/>
      <c r="AH108" s="149"/>
    </row>
    <row r="109" spans="1:34" ht="17.25" customHeight="1" x14ac:dyDescent="0.15">
      <c r="A109" s="240"/>
      <c r="B109" s="243"/>
      <c r="C109" s="253"/>
      <c r="D109" s="241"/>
      <c r="E109" s="241"/>
      <c r="F109" s="241" t="s">
        <v>108</v>
      </c>
      <c r="G109" s="241"/>
      <c r="H109" s="241"/>
      <c r="I109" s="241"/>
      <c r="J109" s="241" t="s">
        <v>109</v>
      </c>
      <c r="K109" s="241"/>
      <c r="L109" s="241" t="s">
        <v>118</v>
      </c>
      <c r="M109" s="241"/>
      <c r="N109" s="241" t="s">
        <v>110</v>
      </c>
      <c r="O109" s="270">
        <v>240000</v>
      </c>
      <c r="P109" s="270"/>
      <c r="Q109" s="270"/>
      <c r="R109" s="270"/>
      <c r="S109" s="270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242"/>
      <c r="AH109" s="149"/>
    </row>
    <row r="110" spans="1:34" ht="17.25" customHeight="1" x14ac:dyDescent="0.15">
      <c r="A110" s="179"/>
      <c r="B110" s="181"/>
      <c r="C110" s="253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80"/>
      <c r="AH110" s="149"/>
    </row>
    <row r="111" spans="1:34" ht="17.25" customHeight="1" x14ac:dyDescent="0.15">
      <c r="A111" s="179"/>
      <c r="B111" s="181"/>
      <c r="C111" s="253"/>
      <c r="D111" s="229" t="s">
        <v>40</v>
      </c>
      <c r="E111" s="149"/>
      <c r="F111" s="149"/>
      <c r="G111" s="153"/>
      <c r="H111" s="153"/>
      <c r="I111" s="328">
        <f>N96+N100+N105+O109</f>
        <v>818718</v>
      </c>
      <c r="J111" s="328"/>
      <c r="K111" s="328"/>
      <c r="L111" s="328"/>
      <c r="M111" s="328"/>
      <c r="N111" s="328"/>
      <c r="O111" s="149"/>
      <c r="P111" s="149"/>
      <c r="Q111" s="149"/>
      <c r="R111" s="149"/>
      <c r="S111" s="149"/>
      <c r="T111" s="188"/>
      <c r="U111" s="188"/>
      <c r="V111" s="188"/>
      <c r="W111" s="188"/>
      <c r="X111" s="149"/>
      <c r="Y111" s="149"/>
      <c r="Z111" s="188"/>
      <c r="AA111" s="188"/>
      <c r="AB111" s="188"/>
      <c r="AC111" s="188"/>
      <c r="AD111" s="188"/>
      <c r="AE111" s="149"/>
      <c r="AF111" s="149"/>
      <c r="AG111" s="180"/>
      <c r="AH111" s="149"/>
    </row>
    <row r="112" spans="1:34" ht="2.25" customHeight="1" x14ac:dyDescent="0.15">
      <c r="A112" s="17"/>
      <c r="B112" s="59"/>
      <c r="C112" s="59"/>
      <c r="D112" s="82"/>
      <c r="E112" s="82"/>
      <c r="F112" s="82"/>
      <c r="G112" s="83"/>
      <c r="H112" s="83"/>
      <c r="I112" s="83"/>
      <c r="J112" s="83"/>
      <c r="K112" s="83"/>
      <c r="L112" s="83"/>
      <c r="M112" s="83"/>
      <c r="N112" s="83"/>
      <c r="O112" s="82"/>
      <c r="P112" s="82"/>
      <c r="Q112" s="82"/>
      <c r="R112" s="82"/>
      <c r="S112" s="82"/>
      <c r="T112" s="81"/>
      <c r="U112" s="81"/>
      <c r="V112" s="81"/>
      <c r="W112" s="81"/>
      <c r="X112" s="82"/>
      <c r="Y112" s="149"/>
      <c r="Z112" s="81"/>
      <c r="AA112" s="81"/>
      <c r="AB112" s="81"/>
      <c r="AC112" s="81"/>
      <c r="AD112" s="81"/>
      <c r="AE112" s="82"/>
      <c r="AF112" s="82"/>
      <c r="AG112" s="18"/>
      <c r="AH112" s="149"/>
    </row>
    <row r="113" spans="1:34" ht="17.25" customHeight="1" x14ac:dyDescent="0.15">
      <c r="A113" s="61" t="s">
        <v>41</v>
      </c>
      <c r="B113" s="257"/>
      <c r="C113" s="10">
        <v>83</v>
      </c>
      <c r="D113" s="249" t="s">
        <v>63</v>
      </c>
      <c r="E113" s="87"/>
      <c r="F113" s="87"/>
      <c r="G113" s="87"/>
      <c r="H113" s="87"/>
      <c r="I113" s="87"/>
      <c r="J113" s="87"/>
      <c r="K113" s="87"/>
      <c r="L113" s="87"/>
      <c r="M113" s="200"/>
      <c r="N113" s="200"/>
      <c r="O113" s="200"/>
      <c r="P113" s="200"/>
      <c r="Q113" s="87"/>
      <c r="R113" s="152"/>
      <c r="S113" s="266">
        <v>51840</v>
      </c>
      <c r="T113" s="266"/>
      <c r="U113" s="266"/>
      <c r="V113" s="266"/>
      <c r="W113" s="266"/>
      <c r="X113" s="87"/>
      <c r="Y113" s="225" t="s">
        <v>114</v>
      </c>
      <c r="Z113" s="87"/>
      <c r="AA113" s="87"/>
      <c r="AB113" s="87"/>
      <c r="AC113" s="200"/>
      <c r="AD113" s="200"/>
      <c r="AE113" s="157"/>
      <c r="AF113" s="157"/>
      <c r="AG113" s="15"/>
      <c r="AH113" s="149"/>
    </row>
    <row r="114" spans="1:34" ht="17.25" customHeight="1" x14ac:dyDescent="0.15">
      <c r="A114" s="20" t="s">
        <v>55</v>
      </c>
      <c r="B114" s="3"/>
      <c r="C114" s="3"/>
      <c r="D114" s="203" t="s">
        <v>119</v>
      </c>
      <c r="E114" s="203"/>
      <c r="F114" s="203"/>
      <c r="G114" s="203"/>
      <c r="H114" s="203"/>
      <c r="I114" s="203"/>
      <c r="J114" s="203"/>
      <c r="K114" s="203"/>
      <c r="L114" s="203"/>
      <c r="M114" s="195"/>
      <c r="N114" s="195"/>
      <c r="O114" s="195"/>
      <c r="P114" s="195"/>
      <c r="Q114" s="203"/>
      <c r="R114" s="202"/>
      <c r="S114" s="266">
        <v>30294</v>
      </c>
      <c r="T114" s="266"/>
      <c r="U114" s="266"/>
      <c r="V114" s="266"/>
      <c r="W114" s="266"/>
      <c r="X114" s="203"/>
      <c r="Y114" s="225" t="s">
        <v>114</v>
      </c>
      <c r="Z114" s="203"/>
      <c r="AA114" s="203"/>
      <c r="AB114" s="203"/>
      <c r="AC114" s="195"/>
      <c r="AD114" s="195"/>
      <c r="AE114" s="188"/>
      <c r="AF114" s="188"/>
      <c r="AG114" s="180"/>
      <c r="AH114" s="149"/>
    </row>
    <row r="115" spans="1:34" ht="17.25" customHeight="1" x14ac:dyDescent="0.15">
      <c r="A115" s="20"/>
      <c r="B115" s="3"/>
      <c r="C115" s="3"/>
      <c r="D115" s="249"/>
      <c r="E115" s="249"/>
      <c r="F115" s="249"/>
      <c r="G115" s="249"/>
      <c r="H115" s="249"/>
      <c r="I115" s="249"/>
      <c r="J115" s="249"/>
      <c r="K115" s="249"/>
      <c r="L115" s="249"/>
      <c r="M115" s="245"/>
      <c r="N115" s="245"/>
      <c r="O115" s="245"/>
      <c r="P115" s="245"/>
      <c r="Q115" s="249"/>
      <c r="R115" s="244"/>
      <c r="S115" s="245"/>
      <c r="T115" s="245"/>
      <c r="U115" s="245"/>
      <c r="V115" s="245"/>
      <c r="W115" s="245"/>
      <c r="X115" s="249"/>
      <c r="Y115" s="249"/>
      <c r="Z115" s="249"/>
      <c r="AA115" s="249"/>
      <c r="AB115" s="249"/>
      <c r="AC115" s="245"/>
      <c r="AD115" s="245"/>
      <c r="AE115" s="224"/>
      <c r="AF115" s="224"/>
      <c r="AG115" s="247"/>
      <c r="AH115" s="149"/>
    </row>
    <row r="116" spans="1:34" ht="17.25" customHeight="1" x14ac:dyDescent="0.15">
      <c r="A116" s="20"/>
      <c r="B116" s="3"/>
      <c r="C116" s="3"/>
      <c r="D116" s="203"/>
      <c r="E116" s="203"/>
      <c r="F116" s="203"/>
      <c r="G116" s="203"/>
      <c r="H116" s="203"/>
      <c r="I116" s="203"/>
      <c r="J116" s="203"/>
      <c r="K116" s="203"/>
      <c r="L116" s="203"/>
      <c r="M116" s="195"/>
      <c r="N116" s="195"/>
      <c r="O116" s="195"/>
      <c r="P116" s="195"/>
      <c r="Q116" s="203"/>
      <c r="R116" s="202"/>
      <c r="S116" s="195"/>
      <c r="T116" s="195"/>
      <c r="U116" s="195"/>
      <c r="V116" s="195"/>
      <c r="W116" s="195"/>
      <c r="X116" s="203"/>
      <c r="Y116" s="203"/>
      <c r="Z116" s="203"/>
      <c r="AA116" s="203"/>
      <c r="AB116" s="203"/>
      <c r="AC116" s="195"/>
      <c r="AD116" s="195"/>
      <c r="AE116" s="188"/>
      <c r="AF116" s="188"/>
      <c r="AG116" s="180"/>
      <c r="AH116" s="149"/>
    </row>
    <row r="117" spans="1:34" ht="17.25" customHeight="1" x14ac:dyDescent="0.15">
      <c r="A117" s="20"/>
      <c r="B117" s="3"/>
      <c r="C117" s="3"/>
      <c r="D117" s="203" t="s">
        <v>64</v>
      </c>
      <c r="E117" s="203"/>
      <c r="F117" s="203"/>
      <c r="G117" s="203"/>
      <c r="H117" s="203"/>
      <c r="I117" s="203"/>
      <c r="J117" s="203"/>
      <c r="K117" s="203"/>
      <c r="L117" s="203"/>
      <c r="M117" s="195"/>
      <c r="N117" s="195"/>
      <c r="O117" s="195"/>
      <c r="P117" s="195"/>
      <c r="Q117" s="203"/>
      <c r="R117" s="202"/>
      <c r="S117" s="266">
        <f>SUM(S113:W116)</f>
        <v>82134</v>
      </c>
      <c r="T117" s="266"/>
      <c r="U117" s="266"/>
      <c r="V117" s="266"/>
      <c r="W117" s="266"/>
      <c r="X117" s="203"/>
      <c r="Y117" s="203"/>
      <c r="Z117" s="203"/>
      <c r="AA117" s="203"/>
      <c r="AB117" s="203"/>
      <c r="AC117" s="195"/>
      <c r="AD117" s="195"/>
      <c r="AE117" s="188"/>
      <c r="AF117" s="188"/>
      <c r="AG117" s="180"/>
      <c r="AH117" s="149"/>
    </row>
    <row r="118" spans="1:34" ht="17.25" customHeight="1" x14ac:dyDescent="0.15">
      <c r="A118" s="21"/>
      <c r="B118" s="60"/>
      <c r="C118" s="60"/>
      <c r="D118" s="113"/>
      <c r="E118" s="113"/>
      <c r="F118" s="113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8"/>
      <c r="T118" s="118"/>
      <c r="U118" s="118"/>
      <c r="V118" s="113"/>
      <c r="W118" s="115"/>
      <c r="X118" s="115"/>
      <c r="Y118" s="115"/>
      <c r="Z118" s="115"/>
      <c r="AA118" s="115"/>
      <c r="AB118" s="115"/>
      <c r="AC118" s="115"/>
      <c r="AD118" s="115"/>
      <c r="AE118" s="82"/>
      <c r="AF118" s="82"/>
      <c r="AG118" s="18"/>
      <c r="AH118" s="149"/>
    </row>
    <row r="119" spans="1:34" ht="17.25" customHeight="1" x14ac:dyDescent="0.15">
      <c r="A119" s="61" t="s">
        <v>19</v>
      </c>
      <c r="B119" s="257"/>
      <c r="C119" s="10">
        <v>214</v>
      </c>
      <c r="D119" s="87" t="s">
        <v>56</v>
      </c>
      <c r="E119" s="87"/>
      <c r="F119" s="87"/>
      <c r="G119" s="87"/>
      <c r="H119" s="87"/>
      <c r="I119" s="87"/>
      <c r="J119" s="119"/>
      <c r="K119" s="119"/>
      <c r="L119" s="119"/>
      <c r="M119" s="87"/>
      <c r="N119" s="120"/>
      <c r="O119" s="120"/>
      <c r="P119" s="120"/>
      <c r="Q119" s="120"/>
      <c r="R119" s="120"/>
      <c r="S119" s="321"/>
      <c r="T119" s="321"/>
      <c r="U119" s="321"/>
      <c r="V119" s="321"/>
      <c r="W119" s="321"/>
      <c r="X119" s="157"/>
      <c r="Y119" s="157"/>
      <c r="Z119" s="157"/>
      <c r="AA119" s="157"/>
      <c r="AB119" s="160"/>
      <c r="AC119" s="160"/>
      <c r="AD119" s="160"/>
      <c r="AE119" s="160"/>
      <c r="AF119" s="160"/>
      <c r="AG119" s="15"/>
      <c r="AH119" s="149"/>
    </row>
    <row r="120" spans="1:34" ht="17.25" customHeight="1" x14ac:dyDescent="0.15">
      <c r="A120" s="20"/>
      <c r="B120" s="3"/>
      <c r="C120" s="3"/>
      <c r="D120" s="203"/>
      <c r="E120" s="203" t="s">
        <v>120</v>
      </c>
      <c r="F120" s="203"/>
      <c r="G120" s="203"/>
      <c r="H120" s="203"/>
      <c r="I120" s="203"/>
      <c r="J120" s="203"/>
      <c r="K120" s="203"/>
      <c r="L120" s="121"/>
      <c r="M120" s="203"/>
      <c r="N120" s="122"/>
      <c r="O120" s="122"/>
      <c r="P120" s="122"/>
      <c r="Q120" s="122"/>
      <c r="R120" s="122"/>
      <c r="S120" s="266">
        <v>213544</v>
      </c>
      <c r="T120" s="266"/>
      <c r="U120" s="266"/>
      <c r="V120" s="266"/>
      <c r="W120" s="266"/>
      <c r="X120" s="188"/>
      <c r="Y120" s="225" t="s">
        <v>114</v>
      </c>
      <c r="Z120" s="188"/>
      <c r="AA120" s="188"/>
      <c r="AB120" s="161"/>
      <c r="AC120" s="161"/>
      <c r="AD120" s="161"/>
      <c r="AE120" s="161"/>
      <c r="AF120" s="161"/>
      <c r="AG120" s="180"/>
      <c r="AH120" s="149"/>
    </row>
    <row r="121" spans="1:34" ht="17.25" customHeight="1" x14ac:dyDescent="0.15">
      <c r="A121" s="20"/>
      <c r="B121" s="3"/>
      <c r="C121" s="3"/>
      <c r="D121" s="203" t="s">
        <v>65</v>
      </c>
      <c r="E121" s="203"/>
      <c r="F121" s="203"/>
      <c r="G121" s="203"/>
      <c r="H121" s="203"/>
      <c r="I121" s="123"/>
      <c r="J121" s="203"/>
      <c r="K121" s="203"/>
      <c r="L121" s="121"/>
      <c r="M121" s="203"/>
      <c r="N121" s="122"/>
      <c r="O121" s="122"/>
      <c r="P121" s="122"/>
      <c r="Q121" s="122"/>
      <c r="R121" s="122"/>
      <c r="S121" s="320">
        <f>SUM(S120:W120)</f>
        <v>213544</v>
      </c>
      <c r="T121" s="320"/>
      <c r="U121" s="320"/>
      <c r="V121" s="320"/>
      <c r="W121" s="320"/>
      <c r="X121" s="188"/>
      <c r="Y121" s="149"/>
      <c r="Z121" s="188"/>
      <c r="AA121" s="188"/>
      <c r="AB121" s="161"/>
      <c r="AC121" s="161"/>
      <c r="AD121" s="161"/>
      <c r="AE121" s="161"/>
      <c r="AF121" s="161"/>
      <c r="AG121" s="180"/>
      <c r="AH121" s="149"/>
    </row>
    <row r="122" spans="1:34" ht="17.25" customHeight="1" x14ac:dyDescent="0.15">
      <c r="A122" s="21"/>
      <c r="B122" s="60"/>
      <c r="C122" s="60"/>
      <c r="D122" s="126"/>
      <c r="E122" s="113"/>
      <c r="F122" s="113"/>
      <c r="G122" s="114"/>
      <c r="H122" s="114"/>
      <c r="I122" s="114"/>
      <c r="J122" s="114"/>
      <c r="K122" s="114"/>
      <c r="L122" s="114"/>
      <c r="M122" s="127"/>
      <c r="N122" s="113"/>
      <c r="O122" s="128"/>
      <c r="P122" s="128"/>
      <c r="Q122" s="128"/>
      <c r="R122" s="128"/>
      <c r="S122" s="128"/>
      <c r="T122" s="113"/>
      <c r="U122" s="113"/>
      <c r="V122" s="118"/>
      <c r="W122" s="118"/>
      <c r="X122" s="159"/>
      <c r="Y122" s="82"/>
      <c r="Z122" s="81"/>
      <c r="AA122" s="81"/>
      <c r="AB122" s="81"/>
      <c r="AC122" s="81"/>
      <c r="AD122" s="81"/>
      <c r="AE122" s="82"/>
      <c r="AF122" s="82"/>
      <c r="AG122" s="18"/>
      <c r="AH122" s="149"/>
    </row>
    <row r="123" spans="1:34" ht="17.25" customHeight="1" x14ac:dyDescent="0.15">
      <c r="A123" s="61" t="s">
        <v>87</v>
      </c>
      <c r="B123" s="257"/>
      <c r="C123" s="10">
        <v>48</v>
      </c>
      <c r="D123" s="87" t="s">
        <v>87</v>
      </c>
      <c r="E123" s="87"/>
      <c r="F123" s="87"/>
      <c r="G123" s="87"/>
      <c r="H123" s="87"/>
      <c r="I123" s="87"/>
      <c r="J123" s="119"/>
      <c r="K123" s="119"/>
      <c r="L123" s="119"/>
      <c r="M123" s="87"/>
      <c r="N123" s="120"/>
      <c r="O123" s="120"/>
      <c r="P123" s="120"/>
      <c r="Q123" s="120"/>
      <c r="R123" s="120"/>
      <c r="S123" s="321"/>
      <c r="T123" s="321"/>
      <c r="U123" s="321"/>
      <c r="V123" s="321"/>
      <c r="W123" s="321"/>
      <c r="X123" s="157"/>
      <c r="Y123" s="157"/>
      <c r="Z123" s="157"/>
      <c r="AA123" s="157"/>
      <c r="AB123" s="160"/>
      <c r="AC123" s="160"/>
      <c r="AD123" s="160"/>
      <c r="AE123" s="160"/>
      <c r="AF123" s="160"/>
      <c r="AG123" s="15"/>
      <c r="AH123" s="149"/>
    </row>
    <row r="124" spans="1:34" ht="17.25" customHeight="1" x14ac:dyDescent="0.15">
      <c r="A124" s="20"/>
      <c r="B124" s="3"/>
      <c r="C124" s="3"/>
      <c r="D124" s="225" t="s">
        <v>88</v>
      </c>
      <c r="E124" s="225" t="s">
        <v>89</v>
      </c>
      <c r="F124" s="225"/>
      <c r="G124" s="225"/>
      <c r="H124" s="225"/>
      <c r="I124" s="225"/>
      <c r="J124" s="225"/>
      <c r="K124" s="225"/>
      <c r="L124" s="121"/>
      <c r="M124" s="225"/>
      <c r="N124" s="122"/>
      <c r="O124" s="122"/>
      <c r="P124" s="122"/>
      <c r="Q124" s="122"/>
      <c r="R124" s="122"/>
      <c r="S124" s="266">
        <v>47650</v>
      </c>
      <c r="T124" s="266"/>
      <c r="U124" s="266"/>
      <c r="V124" s="266"/>
      <c r="W124" s="266"/>
      <c r="X124" s="224"/>
      <c r="Y124" s="225" t="s">
        <v>114</v>
      </c>
      <c r="Z124" s="224"/>
      <c r="AA124" s="224"/>
      <c r="AB124" s="161"/>
      <c r="AC124" s="161"/>
      <c r="AD124" s="161"/>
      <c r="AE124" s="161"/>
      <c r="AF124" s="161"/>
      <c r="AG124" s="230"/>
      <c r="AH124" s="149"/>
    </row>
    <row r="125" spans="1:34" ht="17.25" customHeight="1" x14ac:dyDescent="0.15">
      <c r="A125" s="20"/>
      <c r="B125" s="3"/>
      <c r="C125" s="3"/>
      <c r="D125" s="225" t="s">
        <v>90</v>
      </c>
      <c r="E125" s="225"/>
      <c r="F125" s="225"/>
      <c r="G125" s="225"/>
      <c r="H125" s="225"/>
      <c r="I125" s="123"/>
      <c r="J125" s="225"/>
      <c r="K125" s="225"/>
      <c r="L125" s="121"/>
      <c r="M125" s="225"/>
      <c r="N125" s="122"/>
      <c r="O125" s="122"/>
      <c r="P125" s="122"/>
      <c r="Q125" s="122"/>
      <c r="R125" s="122"/>
      <c r="S125" s="320">
        <f>SUM(S124:W124)</f>
        <v>47650</v>
      </c>
      <c r="T125" s="320"/>
      <c r="U125" s="320"/>
      <c r="V125" s="320"/>
      <c r="W125" s="320"/>
      <c r="X125" s="224"/>
      <c r="Y125" s="149"/>
      <c r="Z125" s="224"/>
      <c r="AA125" s="224"/>
      <c r="AB125" s="161"/>
      <c r="AC125" s="161"/>
      <c r="AD125" s="161"/>
      <c r="AE125" s="161"/>
      <c r="AF125" s="161"/>
      <c r="AG125" s="230"/>
      <c r="AH125" s="149"/>
    </row>
    <row r="126" spans="1:34" ht="17.25" customHeight="1" x14ac:dyDescent="0.15">
      <c r="A126" s="21"/>
      <c r="B126" s="60"/>
      <c r="C126" s="60"/>
      <c r="D126" s="126"/>
      <c r="E126" s="113"/>
      <c r="F126" s="113"/>
      <c r="G126" s="114"/>
      <c r="H126" s="114"/>
      <c r="I126" s="114"/>
      <c r="J126" s="114"/>
      <c r="K126" s="114"/>
      <c r="L126" s="114"/>
      <c r="M126" s="127"/>
      <c r="N126" s="113"/>
      <c r="O126" s="128"/>
      <c r="P126" s="128"/>
      <c r="Q126" s="128"/>
      <c r="R126" s="128"/>
      <c r="S126" s="128"/>
      <c r="T126" s="113"/>
      <c r="U126" s="113"/>
      <c r="V126" s="118"/>
      <c r="W126" s="118"/>
      <c r="X126" s="159"/>
      <c r="Y126" s="82"/>
      <c r="Z126" s="81"/>
      <c r="AA126" s="81"/>
      <c r="AB126" s="81"/>
      <c r="AC126" s="81"/>
      <c r="AD126" s="81"/>
      <c r="AE126" s="82"/>
      <c r="AF126" s="82"/>
      <c r="AG126" s="18"/>
      <c r="AH126" s="149"/>
    </row>
    <row r="127" spans="1:34" ht="17.25" customHeight="1" x14ac:dyDescent="0.15">
      <c r="A127" s="61" t="s">
        <v>91</v>
      </c>
      <c r="B127" s="257"/>
      <c r="C127" s="10">
        <v>7</v>
      </c>
      <c r="D127" s="87" t="s">
        <v>91</v>
      </c>
      <c r="E127" s="87"/>
      <c r="F127" s="87"/>
      <c r="G127" s="87"/>
      <c r="H127" s="87"/>
      <c r="I127" s="225" t="s">
        <v>114</v>
      </c>
      <c r="J127" s="119"/>
      <c r="K127" s="119"/>
      <c r="L127" s="119"/>
      <c r="M127" s="87"/>
      <c r="N127" s="120"/>
      <c r="O127" s="120"/>
      <c r="P127" s="120"/>
      <c r="Q127" s="120"/>
      <c r="R127" s="120"/>
      <c r="S127" s="321"/>
      <c r="T127" s="321"/>
      <c r="U127" s="321"/>
      <c r="V127" s="321"/>
      <c r="W127" s="321"/>
      <c r="X127" s="157"/>
      <c r="Y127" s="157"/>
      <c r="Z127" s="157"/>
      <c r="AA127" s="157"/>
      <c r="AB127" s="160"/>
      <c r="AC127" s="160"/>
      <c r="AD127" s="160"/>
      <c r="AE127" s="160"/>
      <c r="AF127" s="160"/>
      <c r="AG127" s="15"/>
      <c r="AH127" s="149"/>
    </row>
    <row r="128" spans="1:34" ht="17.25" customHeight="1" x14ac:dyDescent="0.15">
      <c r="A128" s="20"/>
      <c r="B128" s="3"/>
      <c r="C128" s="3"/>
      <c r="D128" s="225" t="s">
        <v>88</v>
      </c>
      <c r="E128" s="225" t="s">
        <v>92</v>
      </c>
      <c r="F128" s="225"/>
      <c r="G128" s="225"/>
      <c r="H128" s="225"/>
      <c r="I128" s="225"/>
      <c r="J128" s="225"/>
      <c r="K128" s="225"/>
      <c r="L128" s="121"/>
      <c r="M128" s="225"/>
      <c r="N128" s="122"/>
      <c r="O128" s="122"/>
      <c r="P128" s="122"/>
      <c r="Q128" s="122"/>
      <c r="R128" s="122"/>
      <c r="S128" s="266">
        <v>3819</v>
      </c>
      <c r="T128" s="266"/>
      <c r="U128" s="266"/>
      <c r="V128" s="266"/>
      <c r="W128" s="266"/>
      <c r="X128" s="224"/>
      <c r="Y128" s="149"/>
      <c r="Z128" s="224"/>
      <c r="AA128" s="224"/>
      <c r="AB128" s="161"/>
      <c r="AC128" s="161"/>
      <c r="AD128" s="161"/>
      <c r="AE128" s="161"/>
      <c r="AF128" s="161"/>
      <c r="AG128" s="230"/>
      <c r="AH128" s="149"/>
    </row>
    <row r="129" spans="1:34" ht="17.25" customHeight="1" x14ac:dyDescent="0.15">
      <c r="A129" s="20"/>
      <c r="B129" s="3"/>
      <c r="C129" s="3"/>
      <c r="D129" s="225"/>
      <c r="E129" s="225" t="s">
        <v>93</v>
      </c>
      <c r="F129" s="225"/>
      <c r="G129" s="225"/>
      <c r="H129" s="225"/>
      <c r="I129" s="225"/>
      <c r="J129" s="225"/>
      <c r="K129" s="225"/>
      <c r="L129" s="121"/>
      <c r="M129" s="225"/>
      <c r="N129" s="122"/>
      <c r="O129" s="122"/>
      <c r="P129" s="122"/>
      <c r="Q129" s="122"/>
      <c r="R129" s="122"/>
      <c r="S129" s="222"/>
      <c r="T129" s="222"/>
      <c r="U129" s="222"/>
      <c r="V129" s="222"/>
      <c r="W129" s="266">
        <v>3000</v>
      </c>
      <c r="X129" s="266"/>
      <c r="Y129" s="266"/>
      <c r="Z129" s="266"/>
      <c r="AA129" s="266"/>
      <c r="AB129" s="161"/>
      <c r="AC129" s="161"/>
      <c r="AD129" s="161"/>
      <c r="AE129" s="161"/>
      <c r="AF129" s="161"/>
      <c r="AG129" s="230"/>
      <c r="AH129" s="149"/>
    </row>
    <row r="130" spans="1:34" ht="17.25" customHeight="1" x14ac:dyDescent="0.15">
      <c r="A130" s="20"/>
      <c r="B130" s="3"/>
      <c r="C130" s="3"/>
      <c r="D130" s="225" t="s">
        <v>90</v>
      </c>
      <c r="E130" s="225"/>
      <c r="F130" s="225"/>
      <c r="G130" s="225"/>
      <c r="H130" s="225"/>
      <c r="I130" s="123"/>
      <c r="J130" s="225"/>
      <c r="K130" s="225"/>
      <c r="L130" s="121"/>
      <c r="M130" s="225"/>
      <c r="N130" s="122"/>
      <c r="O130" s="122"/>
      <c r="P130" s="122"/>
      <c r="Q130" s="122"/>
      <c r="R130" s="122"/>
      <c r="S130" s="320">
        <f>SUM(S128,W129)</f>
        <v>6819</v>
      </c>
      <c r="T130" s="320"/>
      <c r="U130" s="320"/>
      <c r="V130" s="320"/>
      <c r="W130" s="320"/>
      <c r="X130" s="224"/>
      <c r="Y130" s="149"/>
      <c r="Z130" s="224"/>
      <c r="AA130" s="224"/>
      <c r="AB130" s="161"/>
      <c r="AC130" s="161"/>
      <c r="AD130" s="161"/>
      <c r="AE130" s="161"/>
      <c r="AF130" s="161"/>
      <c r="AG130" s="230"/>
      <c r="AH130" s="149"/>
    </row>
    <row r="131" spans="1:34" ht="17.25" customHeight="1" x14ac:dyDescent="0.15">
      <c r="A131" s="21"/>
      <c r="B131" s="60"/>
      <c r="C131" s="60"/>
      <c r="D131" s="126"/>
      <c r="E131" s="113"/>
      <c r="F131" s="113"/>
      <c r="G131" s="114"/>
      <c r="H131" s="114"/>
      <c r="I131" s="114"/>
      <c r="J131" s="114"/>
      <c r="K131" s="114"/>
      <c r="L131" s="114"/>
      <c r="M131" s="127"/>
      <c r="N131" s="113"/>
      <c r="O131" s="128"/>
      <c r="P131" s="128"/>
      <c r="Q131" s="128"/>
      <c r="R131" s="128"/>
      <c r="S131" s="128"/>
      <c r="T131" s="113"/>
      <c r="U131" s="113"/>
      <c r="V131" s="118"/>
      <c r="W131" s="118"/>
      <c r="X131" s="159"/>
      <c r="Y131" s="82"/>
      <c r="Z131" s="81"/>
      <c r="AA131" s="81"/>
      <c r="AB131" s="81"/>
      <c r="AC131" s="81"/>
      <c r="AD131" s="81"/>
      <c r="AE131" s="82"/>
      <c r="AF131" s="82"/>
      <c r="AG131" s="18"/>
      <c r="AH131" s="149"/>
    </row>
    <row r="132" spans="1:34" ht="17.25" customHeight="1" x14ac:dyDescent="0.15">
      <c r="A132" s="20" t="s">
        <v>68</v>
      </c>
      <c r="B132" s="3" t="s">
        <v>130</v>
      </c>
      <c r="C132" s="3">
        <v>516</v>
      </c>
      <c r="D132" s="229" t="s">
        <v>69</v>
      </c>
      <c r="E132" s="229"/>
      <c r="F132" s="149"/>
      <c r="G132" s="149"/>
      <c r="H132" s="149"/>
      <c r="I132" s="149"/>
      <c r="J132" s="237"/>
      <c r="K132" s="237"/>
      <c r="L132" s="237"/>
      <c r="M132" s="149"/>
      <c r="N132" s="155"/>
      <c r="O132" s="155"/>
      <c r="P132" s="155"/>
      <c r="Q132" s="155"/>
      <c r="R132" s="155"/>
      <c r="S132" s="327">
        <f>466236+25200+883</f>
        <v>492319</v>
      </c>
      <c r="T132" s="327"/>
      <c r="U132" s="327"/>
      <c r="V132" s="327"/>
      <c r="W132" s="327"/>
      <c r="X132" s="205"/>
      <c r="Y132" s="205"/>
      <c r="Z132" s="205"/>
      <c r="AA132" s="205"/>
      <c r="AB132" s="122"/>
      <c r="AC132" s="122"/>
      <c r="AD132" s="122"/>
      <c r="AE132" s="122"/>
      <c r="AF132" s="122"/>
      <c r="AG132" s="180"/>
      <c r="AH132" s="149"/>
    </row>
    <row r="133" spans="1:34" ht="17.25" customHeight="1" x14ac:dyDescent="0.15">
      <c r="A133" s="20"/>
      <c r="B133" s="58"/>
      <c r="C133" s="58"/>
      <c r="D133" s="12"/>
      <c r="E133" s="164" t="s">
        <v>72</v>
      </c>
      <c r="F133" s="149"/>
      <c r="G133" s="223"/>
      <c r="H133" s="223"/>
      <c r="I133" s="223"/>
      <c r="J133" s="223"/>
      <c r="K133" s="223"/>
      <c r="L133" s="223"/>
      <c r="M133" s="238"/>
      <c r="N133" s="149"/>
      <c r="O133" s="239"/>
      <c r="P133" s="239"/>
      <c r="Q133" s="239"/>
      <c r="R133" s="239"/>
      <c r="S133" s="239"/>
      <c r="T133" s="149"/>
      <c r="U133" s="149"/>
      <c r="V133" s="233"/>
      <c r="W133" s="233"/>
      <c r="X133" s="206"/>
      <c r="Y133" s="208"/>
      <c r="Z133" s="205"/>
      <c r="AA133" s="205"/>
      <c r="AB133" s="205"/>
      <c r="AC133" s="205"/>
      <c r="AD133" s="205"/>
      <c r="AE133" s="208"/>
      <c r="AF133" s="208"/>
      <c r="AG133" s="180"/>
      <c r="AH133" s="149"/>
    </row>
    <row r="134" spans="1:34" ht="17.25" customHeight="1" x14ac:dyDescent="0.15">
      <c r="A134" s="20"/>
      <c r="B134" s="58"/>
      <c r="C134" s="58"/>
      <c r="D134" s="12"/>
      <c r="E134" s="229" t="s">
        <v>71</v>
      </c>
      <c r="F134" s="149"/>
      <c r="G134" s="223"/>
      <c r="H134" s="223"/>
      <c r="I134" s="223"/>
      <c r="J134" s="223"/>
      <c r="K134" s="223"/>
      <c r="L134" s="223"/>
      <c r="M134" s="238"/>
      <c r="N134" s="149"/>
      <c r="O134" s="239"/>
      <c r="P134" s="239"/>
      <c r="Q134" s="239"/>
      <c r="R134" s="239"/>
      <c r="S134" s="239"/>
      <c r="T134" s="149"/>
      <c r="U134" s="149"/>
      <c r="V134" s="233"/>
      <c r="W134" s="233"/>
      <c r="X134" s="206"/>
      <c r="Y134" s="208"/>
      <c r="Z134" s="205"/>
      <c r="AA134" s="205"/>
      <c r="AB134" s="205"/>
      <c r="AC134" s="205"/>
      <c r="AD134" s="205"/>
      <c r="AE134" s="208"/>
      <c r="AF134" s="208"/>
      <c r="AG134" s="180"/>
      <c r="AH134" s="149"/>
    </row>
    <row r="135" spans="1:34" ht="17.25" customHeight="1" x14ac:dyDescent="0.15">
      <c r="A135" s="20"/>
      <c r="B135" s="58"/>
      <c r="C135" s="58"/>
      <c r="D135" s="12"/>
      <c r="E135" s="163" t="s">
        <v>101</v>
      </c>
      <c r="F135" s="149"/>
      <c r="G135" s="223"/>
      <c r="H135" s="223"/>
      <c r="I135" s="223"/>
      <c r="J135" s="223"/>
      <c r="K135" s="223"/>
      <c r="L135" s="223"/>
      <c r="M135" s="238"/>
      <c r="N135" s="149"/>
      <c r="O135" s="239"/>
      <c r="P135" s="239"/>
      <c r="Q135" s="239"/>
      <c r="R135" s="239"/>
      <c r="S135" s="239"/>
      <c r="T135" s="149"/>
      <c r="U135" s="149"/>
      <c r="V135" s="233"/>
      <c r="W135" s="233"/>
      <c r="X135" s="206"/>
      <c r="Y135" s="208"/>
      <c r="Z135" s="205"/>
      <c r="AA135" s="205"/>
      <c r="AB135" s="205"/>
      <c r="AC135" s="205"/>
      <c r="AD135" s="205"/>
      <c r="AE135" s="208"/>
      <c r="AF135" s="208"/>
      <c r="AG135" s="180"/>
      <c r="AH135" s="149"/>
    </row>
    <row r="136" spans="1:34" ht="17.25" customHeight="1" x14ac:dyDescent="0.15">
      <c r="A136" s="20"/>
      <c r="B136" s="58"/>
      <c r="C136" s="58"/>
      <c r="D136" s="12"/>
      <c r="E136" s="163" t="s">
        <v>102</v>
      </c>
      <c r="F136" s="149"/>
      <c r="G136" s="223"/>
      <c r="H136" s="223"/>
      <c r="I136" s="223"/>
      <c r="J136" s="223"/>
      <c r="K136" s="223"/>
      <c r="L136" s="223"/>
      <c r="M136" s="238"/>
      <c r="N136" s="149"/>
      <c r="O136" s="239"/>
      <c r="P136" s="239"/>
      <c r="Q136" s="239"/>
      <c r="R136" s="239"/>
      <c r="S136" s="239"/>
      <c r="T136" s="149"/>
      <c r="U136" s="149"/>
      <c r="V136" s="233"/>
      <c r="W136" s="233"/>
      <c r="X136" s="226"/>
      <c r="Y136" s="225"/>
      <c r="Z136" s="222"/>
      <c r="AA136" s="222"/>
      <c r="AB136" s="222"/>
      <c r="AC136" s="222"/>
      <c r="AD136" s="222"/>
      <c r="AE136" s="225"/>
      <c r="AF136" s="225"/>
      <c r="AG136" s="230"/>
      <c r="AH136" s="149"/>
    </row>
    <row r="137" spans="1:34" ht="17.25" customHeight="1" x14ac:dyDescent="0.15">
      <c r="A137" s="20"/>
      <c r="B137" s="58"/>
      <c r="C137" s="58"/>
      <c r="D137" s="12"/>
      <c r="E137" s="163" t="s">
        <v>103</v>
      </c>
      <c r="F137" s="149"/>
      <c r="G137" s="223"/>
      <c r="H137" s="223"/>
      <c r="I137" s="223"/>
      <c r="J137" s="223"/>
      <c r="K137" s="223"/>
      <c r="L137" s="223"/>
      <c r="M137" s="238"/>
      <c r="N137" s="149"/>
      <c r="O137" s="239"/>
      <c r="P137" s="239"/>
      <c r="Q137" s="239"/>
      <c r="R137" s="239"/>
      <c r="S137" s="239"/>
      <c r="T137" s="149"/>
      <c r="U137" s="149"/>
      <c r="V137" s="233"/>
      <c r="W137" s="233"/>
      <c r="X137" s="226"/>
      <c r="Y137" s="225"/>
      <c r="Z137" s="222"/>
      <c r="AA137" s="222"/>
      <c r="AB137" s="222"/>
      <c r="AC137" s="222"/>
      <c r="AD137" s="222"/>
      <c r="AE137" s="225"/>
      <c r="AF137" s="225"/>
      <c r="AG137" s="230"/>
      <c r="AH137" s="149"/>
    </row>
    <row r="138" spans="1:34" ht="17.25" customHeight="1" x14ac:dyDescent="0.15">
      <c r="A138" s="20"/>
      <c r="B138" s="58"/>
      <c r="C138" s="58"/>
      <c r="D138" s="12"/>
      <c r="E138" s="163" t="s">
        <v>70</v>
      </c>
      <c r="F138" s="149"/>
      <c r="G138" s="223"/>
      <c r="H138" s="223"/>
      <c r="I138" s="223"/>
      <c r="J138" s="223"/>
      <c r="K138" s="223"/>
      <c r="L138" s="223"/>
      <c r="M138" s="238"/>
      <c r="N138" s="149"/>
      <c r="O138" s="239"/>
      <c r="P138" s="239"/>
      <c r="Q138" s="239"/>
      <c r="R138" s="239"/>
      <c r="S138" s="239"/>
      <c r="T138" s="149"/>
      <c r="U138" s="149"/>
      <c r="V138" s="233"/>
      <c r="W138" s="233"/>
      <c r="X138" s="206"/>
      <c r="Y138" s="208"/>
      <c r="Z138" s="205"/>
      <c r="AA138" s="205"/>
      <c r="AB138" s="205"/>
      <c r="AC138" s="205"/>
      <c r="AD138" s="205"/>
      <c r="AE138" s="208"/>
      <c r="AF138" s="208"/>
      <c r="AG138" s="180"/>
      <c r="AH138" s="149"/>
    </row>
    <row r="139" spans="1:34" ht="17.25" customHeight="1" x14ac:dyDescent="0.15">
      <c r="A139" s="20"/>
      <c r="B139" s="58"/>
      <c r="C139" s="58"/>
      <c r="D139" s="154"/>
      <c r="E139" s="163" t="s">
        <v>121</v>
      </c>
      <c r="F139" s="149"/>
      <c r="G139" s="223"/>
      <c r="H139" s="223"/>
      <c r="I139" s="223"/>
      <c r="J139" s="223"/>
      <c r="K139" s="223"/>
      <c r="L139" s="223"/>
      <c r="M139" s="238"/>
      <c r="N139" s="149"/>
      <c r="O139" s="239"/>
      <c r="P139" s="239"/>
      <c r="Q139" s="239"/>
      <c r="R139" s="239"/>
      <c r="S139" s="239"/>
      <c r="T139" s="149"/>
      <c r="U139" s="149"/>
      <c r="V139" s="233"/>
      <c r="W139" s="233"/>
      <c r="X139" s="206"/>
      <c r="Y139" s="208"/>
      <c r="Z139" s="205"/>
      <c r="AA139" s="205"/>
      <c r="AB139" s="205"/>
      <c r="AC139" s="205"/>
      <c r="AD139" s="205"/>
      <c r="AE139" s="208"/>
      <c r="AF139" s="208"/>
      <c r="AG139" s="180"/>
      <c r="AH139" s="149"/>
    </row>
    <row r="140" spans="1:34" ht="17.25" customHeight="1" x14ac:dyDescent="0.15">
      <c r="A140" s="20"/>
      <c r="B140" s="58"/>
      <c r="C140" s="58"/>
      <c r="D140" s="106"/>
      <c r="E140" s="144"/>
      <c r="F140" s="208"/>
      <c r="G140" s="207"/>
      <c r="H140" s="207"/>
      <c r="I140" s="207"/>
      <c r="J140" s="207"/>
      <c r="K140" s="207"/>
      <c r="L140" s="207"/>
      <c r="M140" s="124"/>
      <c r="N140" s="208"/>
      <c r="O140" s="125"/>
      <c r="P140" s="125"/>
      <c r="Q140" s="125"/>
      <c r="R140" s="125"/>
      <c r="S140" s="125"/>
      <c r="T140" s="208"/>
      <c r="U140" s="208"/>
      <c r="V140" s="206"/>
      <c r="W140" s="206"/>
      <c r="X140" s="206"/>
      <c r="Y140" s="208"/>
      <c r="Z140" s="205"/>
      <c r="AA140" s="205"/>
      <c r="AB140" s="205"/>
      <c r="AC140" s="205"/>
      <c r="AD140" s="205"/>
      <c r="AE140" s="208"/>
      <c r="AF140" s="208"/>
      <c r="AG140" s="180"/>
      <c r="AH140" s="149"/>
    </row>
    <row r="141" spans="1:34" ht="17.25" customHeight="1" x14ac:dyDescent="0.15">
      <c r="A141" s="20"/>
      <c r="B141" s="58"/>
      <c r="C141" s="58"/>
      <c r="D141" s="106" t="s">
        <v>75</v>
      </c>
      <c r="E141" s="144"/>
      <c r="F141" s="208"/>
      <c r="G141" s="207"/>
      <c r="H141" s="207"/>
      <c r="I141" s="207"/>
      <c r="J141" s="207"/>
      <c r="K141" s="207"/>
      <c r="L141" s="207"/>
      <c r="M141" s="124"/>
      <c r="N141" s="208"/>
      <c r="O141" s="125"/>
      <c r="P141" s="125"/>
      <c r="Q141" s="125"/>
      <c r="R141" s="125"/>
      <c r="S141" s="266">
        <v>23330</v>
      </c>
      <c r="T141" s="266"/>
      <c r="U141" s="266"/>
      <c r="V141" s="266"/>
      <c r="W141" s="266"/>
      <c r="X141" s="206"/>
      <c r="Y141" s="87" t="s">
        <v>114</v>
      </c>
      <c r="Z141" s="205"/>
      <c r="AA141" s="205"/>
      <c r="AB141" s="205"/>
      <c r="AC141" s="205"/>
      <c r="AD141" s="205"/>
      <c r="AE141" s="208"/>
      <c r="AF141" s="208"/>
      <c r="AG141" s="180"/>
      <c r="AH141" s="149"/>
    </row>
    <row r="142" spans="1:34" ht="17.25" customHeight="1" x14ac:dyDescent="0.15">
      <c r="A142" s="20"/>
      <c r="B142" s="58"/>
      <c r="C142" s="58"/>
      <c r="D142" s="106"/>
      <c r="E142" s="144" t="s">
        <v>75</v>
      </c>
      <c r="F142" s="208"/>
      <c r="G142" s="207"/>
      <c r="H142" s="207"/>
      <c r="I142" s="207"/>
      <c r="J142" s="207"/>
      <c r="K142" s="207"/>
      <c r="L142" s="207"/>
      <c r="M142" s="124"/>
      <c r="N142" s="208"/>
      <c r="O142" s="125"/>
      <c r="P142" s="125"/>
      <c r="Q142" s="125"/>
      <c r="R142" s="125"/>
      <c r="S142" s="125"/>
      <c r="T142" s="208"/>
      <c r="U142" s="208"/>
      <c r="V142" s="206"/>
      <c r="W142" s="206"/>
      <c r="X142" s="206"/>
      <c r="Y142" s="208"/>
      <c r="Z142" s="205"/>
      <c r="AA142" s="205"/>
      <c r="AB142" s="205"/>
      <c r="AC142" s="205"/>
      <c r="AD142" s="205"/>
      <c r="AE142" s="208"/>
      <c r="AF142" s="208"/>
      <c r="AG142" s="180"/>
      <c r="AH142" s="149"/>
    </row>
    <row r="143" spans="1:34" ht="17.25" customHeight="1" x14ac:dyDescent="0.15">
      <c r="A143" s="20"/>
      <c r="B143" s="58"/>
      <c r="C143" s="58"/>
      <c r="D143" s="106"/>
      <c r="E143" s="144"/>
      <c r="F143" s="208"/>
      <c r="G143" s="207"/>
      <c r="H143" s="207"/>
      <c r="I143" s="207"/>
      <c r="J143" s="207"/>
      <c r="K143" s="207"/>
      <c r="L143" s="207"/>
      <c r="M143" s="124"/>
      <c r="N143" s="208"/>
      <c r="O143" s="125"/>
      <c r="P143" s="125"/>
      <c r="Q143" s="125"/>
      <c r="R143" s="125"/>
      <c r="S143" s="125"/>
      <c r="T143" s="208"/>
      <c r="U143" s="208"/>
      <c r="V143" s="206"/>
      <c r="W143" s="206"/>
      <c r="X143" s="206"/>
      <c r="Y143" s="208"/>
      <c r="Z143" s="205"/>
      <c r="AA143" s="205"/>
      <c r="AB143" s="205"/>
      <c r="AC143" s="205"/>
      <c r="AD143" s="205"/>
      <c r="AE143" s="208"/>
      <c r="AF143" s="208"/>
      <c r="AG143" s="180"/>
      <c r="AH143" s="149"/>
    </row>
    <row r="144" spans="1:34" ht="17.25" customHeight="1" x14ac:dyDescent="0.15">
      <c r="A144" s="20"/>
      <c r="B144" s="58"/>
      <c r="C144" s="58"/>
      <c r="D144" s="208" t="s">
        <v>76</v>
      </c>
      <c r="E144" s="208"/>
      <c r="F144" s="208"/>
      <c r="G144" s="208"/>
      <c r="H144" s="208"/>
      <c r="I144" s="123"/>
      <c r="J144" s="208"/>
      <c r="K144" s="208"/>
      <c r="L144" s="121"/>
      <c r="M144" s="208"/>
      <c r="N144" s="122"/>
      <c r="O144" s="122"/>
      <c r="P144" s="122"/>
      <c r="Q144" s="122"/>
      <c r="R144" s="122"/>
      <c r="S144" s="320">
        <f>S132+S141</f>
        <v>515649</v>
      </c>
      <c r="T144" s="320"/>
      <c r="U144" s="320"/>
      <c r="V144" s="320"/>
      <c r="W144" s="320"/>
      <c r="X144" s="206"/>
      <c r="Y144" s="208"/>
      <c r="Z144" s="205"/>
      <c r="AA144" s="205"/>
      <c r="AB144" s="205"/>
      <c r="AC144" s="205"/>
      <c r="AD144" s="205"/>
      <c r="AE144" s="208"/>
      <c r="AF144" s="208"/>
      <c r="AG144" s="180"/>
      <c r="AH144" s="149"/>
    </row>
    <row r="145" spans="1:35" ht="17.25" customHeight="1" x14ac:dyDescent="0.15">
      <c r="A145" s="23"/>
      <c r="B145" s="49"/>
      <c r="C145" s="49"/>
      <c r="D145" s="132"/>
      <c r="E145" s="145"/>
      <c r="F145" s="133"/>
      <c r="G145" s="131"/>
      <c r="H145" s="131"/>
      <c r="I145" s="131"/>
      <c r="J145" s="131"/>
      <c r="K145" s="131"/>
      <c r="L145" s="131"/>
      <c r="M145" s="134"/>
      <c r="N145" s="133"/>
      <c r="O145" s="135"/>
      <c r="P145" s="135"/>
      <c r="Q145" s="135"/>
      <c r="R145" s="135"/>
      <c r="S145" s="135"/>
      <c r="T145" s="133"/>
      <c r="U145" s="133"/>
      <c r="V145" s="136"/>
      <c r="W145" s="136"/>
      <c r="X145" s="136"/>
      <c r="Y145" s="133"/>
      <c r="Z145" s="209"/>
      <c r="AA145" s="209"/>
      <c r="AB145" s="209"/>
      <c r="AC145" s="209"/>
      <c r="AD145" s="209"/>
      <c r="AE145" s="133"/>
      <c r="AF145" s="133"/>
      <c r="AG145" s="54"/>
      <c r="AH145" s="149"/>
    </row>
    <row r="146" spans="1:35" ht="17.25" customHeight="1" thickBot="1" x14ac:dyDescent="0.2">
      <c r="A146" s="24" t="s">
        <v>42</v>
      </c>
      <c r="B146" s="25">
        <f>SUM(B7:B133)</f>
        <v>0</v>
      </c>
      <c r="C146" s="25">
        <v>5148</v>
      </c>
      <c r="D146" s="26"/>
      <c r="E146" s="27"/>
      <c r="F146" s="27"/>
      <c r="G146" s="28"/>
      <c r="H146" s="28"/>
      <c r="I146" s="28"/>
      <c r="J146" s="28"/>
      <c r="K146" s="28"/>
      <c r="L146" s="28"/>
      <c r="M146" s="29"/>
      <c r="N146" s="27"/>
      <c r="O146" s="30"/>
      <c r="P146" s="30"/>
      <c r="Q146" s="30"/>
      <c r="R146" s="30"/>
      <c r="S146" s="30"/>
      <c r="T146" s="27"/>
      <c r="U146" s="27"/>
      <c r="V146" s="31"/>
      <c r="W146" s="31"/>
      <c r="X146" s="31"/>
      <c r="Y146" s="27"/>
      <c r="Z146" s="32"/>
      <c r="AA146" s="32"/>
      <c r="AB146" s="32"/>
      <c r="AC146" s="32"/>
      <c r="AD146" s="32"/>
      <c r="AE146" s="27"/>
      <c r="AF146" s="27"/>
      <c r="AG146" s="33"/>
      <c r="AH146" s="149"/>
    </row>
    <row r="147" spans="1:35" ht="17.25" customHeight="1" thickTop="1" x14ac:dyDescent="0.15">
      <c r="A147" s="34" t="s">
        <v>1</v>
      </c>
      <c r="B147" s="35">
        <f>B146</f>
        <v>0</v>
      </c>
      <c r="C147" s="35">
        <f>C146</f>
        <v>5148</v>
      </c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7"/>
      <c r="AH147" s="149"/>
    </row>
    <row r="148" spans="1:35" s="156" customFormat="1" ht="11.25" customHeight="1" x14ac:dyDescent="0.15">
      <c r="A148" s="73"/>
      <c r="B148" s="62"/>
      <c r="C148" s="62"/>
      <c r="D148" s="62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</row>
    <row r="149" spans="1:35" ht="17.25" customHeight="1" x14ac:dyDescent="0.15">
      <c r="A149" s="176" t="s">
        <v>132</v>
      </c>
      <c r="C149" s="252"/>
      <c r="AI149" s="176"/>
    </row>
    <row r="150" spans="1:35" ht="17.25" customHeight="1" x14ac:dyDescent="0.15">
      <c r="A150" s="174" t="s">
        <v>6</v>
      </c>
      <c r="B150" s="173" t="s">
        <v>123</v>
      </c>
      <c r="C150" s="276" t="s">
        <v>7</v>
      </c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7"/>
      <c r="AH150" s="149"/>
    </row>
    <row r="151" spans="1:35" ht="17.25" customHeight="1" x14ac:dyDescent="0.15">
      <c r="A151" s="183" t="s">
        <v>43</v>
      </c>
      <c r="B151" s="3">
        <f>ROUNDDOWN(I167,-3)/1000</f>
        <v>8507</v>
      </c>
      <c r="C151" s="184" t="s">
        <v>57</v>
      </c>
      <c r="D151" s="184"/>
      <c r="E151" s="184"/>
      <c r="F151" s="184"/>
      <c r="G151" s="184"/>
      <c r="H151" s="184"/>
      <c r="I151" s="184"/>
      <c r="O151" s="172"/>
      <c r="P151" s="172"/>
      <c r="R151" s="63"/>
      <c r="S151" s="63"/>
      <c r="T151" s="63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185"/>
      <c r="AH151" s="149"/>
    </row>
    <row r="152" spans="1:35" ht="17.25" customHeight="1" x14ac:dyDescent="0.15">
      <c r="A152" s="228"/>
      <c r="B152" s="3"/>
      <c r="C152" s="229"/>
      <c r="D152" s="229" t="s">
        <v>98</v>
      </c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1"/>
      <c r="P152" s="221"/>
      <c r="Q152" s="229"/>
      <c r="R152" s="63"/>
      <c r="S152" s="63"/>
      <c r="T152" s="63"/>
      <c r="U152" s="229"/>
      <c r="V152" s="221"/>
      <c r="W152" s="221"/>
      <c r="X152" s="221"/>
      <c r="Y152" s="221"/>
      <c r="Z152" s="221"/>
      <c r="AA152" s="221"/>
      <c r="AB152" s="221"/>
      <c r="AC152" s="221"/>
      <c r="AD152" s="221"/>
      <c r="AE152" s="221"/>
      <c r="AF152" s="230"/>
      <c r="AG152" s="229"/>
      <c r="AH152" s="149"/>
    </row>
    <row r="153" spans="1:35" ht="17.25" customHeight="1" x14ac:dyDescent="0.15">
      <c r="A153" s="179"/>
      <c r="B153" s="3"/>
      <c r="D153" s="270">
        <v>421700</v>
      </c>
      <c r="E153" s="270"/>
      <c r="F153" s="270"/>
      <c r="G153" s="270"/>
      <c r="H153" s="270"/>
      <c r="I153" s="175" t="s">
        <v>46</v>
      </c>
      <c r="J153" s="324">
        <v>18</v>
      </c>
      <c r="K153" s="324"/>
      <c r="L153" s="19" t="s">
        <v>58</v>
      </c>
      <c r="M153" s="19"/>
      <c r="N153" s="19" t="s">
        <v>47</v>
      </c>
      <c r="O153" s="270">
        <f>D153*J153</f>
        <v>7590600</v>
      </c>
      <c r="P153" s="270"/>
      <c r="Q153" s="270"/>
      <c r="R153" s="270"/>
      <c r="S153" s="270"/>
      <c r="T153" s="270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80"/>
      <c r="AH153" s="149"/>
    </row>
    <row r="154" spans="1:35" ht="17.25" customHeight="1" x14ac:dyDescent="0.15">
      <c r="A154" s="228"/>
      <c r="B154" s="3"/>
      <c r="C154" s="229"/>
      <c r="D154" s="75" t="s">
        <v>99</v>
      </c>
      <c r="E154" s="221"/>
      <c r="F154" s="221"/>
      <c r="G154" s="221"/>
      <c r="H154" s="221"/>
      <c r="I154" s="227"/>
      <c r="J154" s="227"/>
      <c r="K154" s="227"/>
      <c r="L154" s="19"/>
      <c r="M154" s="19"/>
      <c r="N154" s="19"/>
      <c r="O154" s="221"/>
      <c r="P154" s="221"/>
      <c r="Q154" s="221"/>
      <c r="R154" s="221"/>
      <c r="S154" s="221"/>
      <c r="T154" s="221"/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  <c r="AF154" s="230"/>
      <c r="AG154" s="229"/>
      <c r="AH154" s="149"/>
    </row>
    <row r="155" spans="1:35" ht="17.25" customHeight="1" x14ac:dyDescent="0.15">
      <c r="A155" s="179"/>
      <c r="B155" s="3"/>
      <c r="D155" s="270">
        <v>17500</v>
      </c>
      <c r="E155" s="270"/>
      <c r="F155" s="270"/>
      <c r="G155" s="270"/>
      <c r="H155" s="270"/>
      <c r="I155" s="227" t="s">
        <v>46</v>
      </c>
      <c r="J155" s="324">
        <v>2</v>
      </c>
      <c r="K155" s="324"/>
      <c r="L155" s="19" t="s">
        <v>58</v>
      </c>
      <c r="M155" s="19" t="s">
        <v>95</v>
      </c>
      <c r="N155" s="325" t="s">
        <v>96</v>
      </c>
      <c r="O155" s="325"/>
      <c r="P155" s="325"/>
      <c r="Q155" s="229" t="s">
        <v>97</v>
      </c>
      <c r="R155" s="270">
        <f>D155*J155*12</f>
        <v>420000</v>
      </c>
      <c r="S155" s="270"/>
      <c r="T155" s="270"/>
      <c r="U155" s="270"/>
      <c r="V155" s="270"/>
      <c r="W155" s="270"/>
      <c r="X155" s="55"/>
      <c r="Y155" s="55"/>
      <c r="Z155" s="149"/>
      <c r="AA155" s="149"/>
      <c r="AB155" s="149"/>
      <c r="AC155" s="149"/>
      <c r="AD155" s="149"/>
      <c r="AE155" s="149"/>
      <c r="AF155" s="180"/>
      <c r="AH155" s="149"/>
    </row>
    <row r="156" spans="1:35" ht="17.25" customHeight="1" x14ac:dyDescent="0.15">
      <c r="A156" s="228"/>
      <c r="B156" s="3"/>
      <c r="C156" s="229"/>
      <c r="D156" s="75" t="s">
        <v>100</v>
      </c>
      <c r="E156" s="221"/>
      <c r="F156" s="221"/>
      <c r="G156" s="221"/>
      <c r="H156" s="221"/>
      <c r="I156" s="227"/>
      <c r="J156" s="227"/>
      <c r="K156" s="227"/>
      <c r="L156" s="19"/>
      <c r="M156" s="19"/>
      <c r="N156" s="19"/>
      <c r="O156" s="19"/>
      <c r="P156" s="19"/>
      <c r="Q156" s="229"/>
      <c r="R156" s="221"/>
      <c r="S156" s="221"/>
      <c r="T156" s="221"/>
      <c r="U156" s="221"/>
      <c r="V156" s="221"/>
      <c r="W156" s="221"/>
      <c r="X156" s="55"/>
      <c r="Y156" s="55"/>
      <c r="Z156" s="149"/>
      <c r="AA156" s="149"/>
      <c r="AB156" s="149"/>
      <c r="AC156" s="149"/>
      <c r="AD156" s="149"/>
      <c r="AE156" s="149"/>
      <c r="AF156" s="230"/>
      <c r="AG156" s="229"/>
      <c r="AH156" s="149"/>
    </row>
    <row r="157" spans="1:35" ht="17.25" customHeight="1" x14ac:dyDescent="0.15">
      <c r="A157" s="228"/>
      <c r="B157" s="3"/>
      <c r="C157" s="229"/>
      <c r="D157" s="270">
        <v>20000</v>
      </c>
      <c r="E157" s="270"/>
      <c r="F157" s="270"/>
      <c r="G157" s="270"/>
      <c r="H157" s="270"/>
      <c r="I157" s="227" t="s">
        <v>46</v>
      </c>
      <c r="J157" s="324">
        <v>2</v>
      </c>
      <c r="K157" s="324"/>
      <c r="L157" s="19" t="s">
        <v>58</v>
      </c>
      <c r="M157" s="19" t="s">
        <v>105</v>
      </c>
      <c r="N157" s="176" t="s">
        <v>96</v>
      </c>
      <c r="Q157" s="176" t="s">
        <v>106</v>
      </c>
      <c r="R157" s="270">
        <f>J157*D157*12</f>
        <v>480000</v>
      </c>
      <c r="S157" s="270"/>
      <c r="T157" s="270"/>
      <c r="U157" s="270"/>
      <c r="V157" s="270"/>
      <c r="W157" s="270"/>
      <c r="Z157" s="149"/>
      <c r="AA157" s="149"/>
      <c r="AB157" s="149"/>
      <c r="AC157" s="149"/>
      <c r="AD157" s="149"/>
      <c r="AE157" s="149"/>
      <c r="AF157" s="230"/>
      <c r="AG157" s="229"/>
      <c r="AH157" s="149"/>
    </row>
    <row r="158" spans="1:35" ht="17.25" customHeight="1" x14ac:dyDescent="0.15">
      <c r="A158" s="228"/>
      <c r="B158" s="3"/>
      <c r="C158" s="229"/>
      <c r="D158" s="221"/>
      <c r="E158" s="221"/>
      <c r="F158" s="221"/>
      <c r="G158" s="221"/>
      <c r="H158" s="221"/>
      <c r="I158" s="227"/>
      <c r="J158" s="227"/>
      <c r="K158" s="227"/>
      <c r="L158" s="19"/>
      <c r="M158" s="19"/>
      <c r="N158" s="19"/>
      <c r="O158" s="221"/>
      <c r="P158" s="221"/>
      <c r="Q158" s="221"/>
      <c r="R158" s="221"/>
      <c r="S158" s="221"/>
      <c r="T158" s="221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230"/>
      <c r="AG158" s="229"/>
      <c r="AH158" s="149"/>
    </row>
    <row r="159" spans="1:35" ht="17.25" customHeight="1" x14ac:dyDescent="0.15">
      <c r="A159" s="179"/>
      <c r="B159" s="3"/>
      <c r="C159" s="176" t="s">
        <v>60</v>
      </c>
      <c r="D159" s="172"/>
      <c r="E159" s="172"/>
      <c r="F159" s="172"/>
      <c r="G159" s="172"/>
      <c r="H159" s="172"/>
      <c r="I159" s="175"/>
      <c r="J159" s="175"/>
      <c r="K159" s="175"/>
      <c r="L159" s="19"/>
      <c r="M159" s="19"/>
      <c r="N159" s="19"/>
      <c r="O159" s="270">
        <f>ROUNDDOWN(L165,-3)</f>
        <v>17000</v>
      </c>
      <c r="P159" s="270"/>
      <c r="Q159" s="270"/>
      <c r="R159" s="270"/>
      <c r="S159" s="270"/>
      <c r="T159" s="270"/>
      <c r="U159" s="64"/>
      <c r="V159" s="64"/>
      <c r="W159" s="65"/>
      <c r="X159" s="66"/>
      <c r="Y159" s="66"/>
      <c r="Z159" s="66"/>
      <c r="AA159" s="55"/>
      <c r="AB159" s="55"/>
      <c r="AC159" s="66"/>
      <c r="AD159" s="66"/>
      <c r="AE159" s="66"/>
      <c r="AF159" s="180"/>
      <c r="AH159" s="149"/>
    </row>
    <row r="160" spans="1:35" ht="17.25" customHeight="1" x14ac:dyDescent="0.15">
      <c r="A160" s="179"/>
      <c r="B160" s="3"/>
      <c r="D160" s="172"/>
      <c r="E160" s="172"/>
      <c r="F160" s="172"/>
      <c r="G160" s="172"/>
      <c r="H160" s="172"/>
      <c r="I160" s="175"/>
      <c r="J160" s="175"/>
      <c r="K160" s="175"/>
      <c r="L160" s="19"/>
      <c r="M160" s="19"/>
      <c r="N160" s="19"/>
      <c r="O160" s="172"/>
      <c r="P160" s="172"/>
      <c r="Q160" s="172"/>
      <c r="R160" s="172"/>
      <c r="S160" s="172"/>
      <c r="T160" s="172"/>
      <c r="U160" s="64"/>
      <c r="V160" s="64"/>
      <c r="W160" s="65"/>
      <c r="X160" s="66"/>
      <c r="Y160" s="66"/>
      <c r="Z160" s="66"/>
      <c r="AA160" s="55"/>
      <c r="AB160" s="55"/>
      <c r="AC160" s="66"/>
      <c r="AD160" s="66"/>
      <c r="AE160" s="66"/>
      <c r="AF160" s="180"/>
      <c r="AH160" s="149"/>
    </row>
    <row r="161" spans="1:34" ht="17.25" customHeight="1" x14ac:dyDescent="0.15">
      <c r="A161" s="179"/>
      <c r="B161" s="3"/>
      <c r="C161" s="176" t="s">
        <v>61</v>
      </c>
      <c r="D161" s="274" t="s">
        <v>23</v>
      </c>
      <c r="E161" s="274"/>
      <c r="F161" s="274"/>
      <c r="G161" s="274"/>
      <c r="H161" s="274"/>
      <c r="I161" s="274"/>
      <c r="J161" s="274"/>
      <c r="K161" s="274"/>
      <c r="L161" s="274" t="s">
        <v>24</v>
      </c>
      <c r="M161" s="274"/>
      <c r="N161" s="274"/>
      <c r="O161" s="274"/>
      <c r="P161" s="274"/>
      <c r="Q161" s="274"/>
      <c r="R161" s="275" t="s">
        <v>25</v>
      </c>
      <c r="S161" s="276"/>
      <c r="T161" s="276"/>
      <c r="U161" s="276"/>
      <c r="V161" s="276"/>
      <c r="W161" s="276"/>
      <c r="X161" s="276"/>
      <c r="Y161" s="276"/>
      <c r="Z161" s="276"/>
      <c r="AA161" s="276"/>
      <c r="AB161" s="276"/>
      <c r="AC161" s="276"/>
      <c r="AD161" s="276"/>
      <c r="AE161" s="277"/>
      <c r="AF161" s="180"/>
      <c r="AH161" s="149"/>
    </row>
    <row r="162" spans="1:34" ht="17.25" customHeight="1" x14ac:dyDescent="0.15">
      <c r="A162" s="179"/>
      <c r="B162" s="3"/>
      <c r="D162" s="261" t="s">
        <v>82</v>
      </c>
      <c r="E162" s="262"/>
      <c r="F162" s="262"/>
      <c r="G162" s="262"/>
      <c r="H162" s="262"/>
      <c r="I162" s="262"/>
      <c r="J162" s="262"/>
      <c r="K162" s="263"/>
      <c r="L162" s="288">
        <v>10000</v>
      </c>
      <c r="M162" s="289"/>
      <c r="N162" s="289"/>
      <c r="O162" s="289"/>
      <c r="P162" s="289"/>
      <c r="Q162" s="71" t="s">
        <v>26</v>
      </c>
      <c r="R162" s="41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16"/>
      <c r="AF162" s="180"/>
      <c r="AH162" s="149"/>
    </row>
    <row r="163" spans="1:34" ht="17.25" customHeight="1" x14ac:dyDescent="0.15">
      <c r="A163" s="179"/>
      <c r="B163" s="3"/>
      <c r="D163" s="287" t="s">
        <v>85</v>
      </c>
      <c r="E163" s="287"/>
      <c r="F163" s="287"/>
      <c r="G163" s="287"/>
      <c r="H163" s="287"/>
      <c r="I163" s="287"/>
      <c r="J163" s="287"/>
      <c r="K163" s="287"/>
      <c r="L163" s="288">
        <v>15027</v>
      </c>
      <c r="M163" s="289"/>
      <c r="N163" s="289"/>
      <c r="O163" s="289"/>
      <c r="P163" s="289"/>
      <c r="Q163" s="45" t="s">
        <v>27</v>
      </c>
      <c r="R163" s="52"/>
      <c r="S163" s="177"/>
      <c r="T163" s="177"/>
      <c r="U163" s="177"/>
      <c r="V163" s="177"/>
      <c r="W163" s="39"/>
      <c r="X163" s="50"/>
      <c r="Y163" s="50"/>
      <c r="Z163" s="50"/>
      <c r="AA163" s="53"/>
      <c r="AB163" s="53"/>
      <c r="AC163" s="50"/>
      <c r="AD163" s="50"/>
      <c r="AE163" s="51"/>
      <c r="AF163" s="180"/>
      <c r="AH163" s="149"/>
    </row>
    <row r="164" spans="1:34" ht="17.25" customHeight="1" x14ac:dyDescent="0.15">
      <c r="A164" s="179"/>
      <c r="B164" s="3"/>
      <c r="D164" s="287" t="s">
        <v>111</v>
      </c>
      <c r="E164" s="287"/>
      <c r="F164" s="287"/>
      <c r="G164" s="287"/>
      <c r="H164" s="287"/>
      <c r="I164" s="287"/>
      <c r="J164" s="287"/>
      <c r="K164" s="287"/>
      <c r="L164" s="302">
        <v>27000</v>
      </c>
      <c r="M164" s="303"/>
      <c r="N164" s="303"/>
      <c r="O164" s="303"/>
      <c r="P164" s="303"/>
      <c r="Q164" s="48" t="s">
        <v>44</v>
      </c>
      <c r="R164" s="46"/>
      <c r="S164" s="323"/>
      <c r="T164" s="323"/>
      <c r="U164" s="323"/>
      <c r="V164" s="323"/>
      <c r="W164" s="47"/>
      <c r="X164" s="295"/>
      <c r="Y164" s="295"/>
      <c r="Z164" s="295"/>
      <c r="AA164" s="187"/>
      <c r="AB164" s="187"/>
      <c r="AC164" s="295"/>
      <c r="AD164" s="295"/>
      <c r="AE164" s="296"/>
      <c r="AF164" s="180"/>
      <c r="AH164" s="149"/>
    </row>
    <row r="165" spans="1:34" ht="17.25" customHeight="1" x14ac:dyDescent="0.15">
      <c r="A165" s="179"/>
      <c r="B165" s="3"/>
      <c r="D165" s="290" t="s">
        <v>45</v>
      </c>
      <c r="E165" s="291"/>
      <c r="F165" s="291"/>
      <c r="G165" s="291"/>
      <c r="H165" s="291"/>
      <c r="I165" s="291"/>
      <c r="J165" s="291"/>
      <c r="K165" s="292"/>
      <c r="L165" s="293">
        <f>ROUND((L162+L163+L164)/3,0)</f>
        <v>17342</v>
      </c>
      <c r="M165" s="294"/>
      <c r="N165" s="294"/>
      <c r="O165" s="294"/>
      <c r="P165" s="294"/>
      <c r="Q165" s="42"/>
      <c r="R165" s="41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16"/>
      <c r="AF165" s="180"/>
      <c r="AH165" s="149"/>
    </row>
    <row r="166" spans="1:34" ht="17.25" customHeight="1" x14ac:dyDescent="0.15">
      <c r="A166" s="179"/>
      <c r="B166" s="3"/>
      <c r="N166" s="171"/>
      <c r="O166" s="171"/>
      <c r="P166" s="171"/>
      <c r="Q166" s="48"/>
      <c r="R166" s="55"/>
      <c r="X166" s="66"/>
      <c r="Y166" s="66"/>
      <c r="Z166" s="66"/>
      <c r="AA166" s="55"/>
      <c r="AB166" s="55"/>
      <c r="AC166" s="66"/>
      <c r="AD166" s="66"/>
      <c r="AE166" s="66"/>
      <c r="AF166" s="180"/>
      <c r="AH166" s="149"/>
    </row>
    <row r="167" spans="1:34" ht="17.25" customHeight="1" x14ac:dyDescent="0.15">
      <c r="A167" s="179"/>
      <c r="B167" s="3"/>
      <c r="D167" s="38" t="s">
        <v>59</v>
      </c>
      <c r="E167" s="38"/>
      <c r="F167" s="38"/>
      <c r="G167" s="38"/>
      <c r="H167" s="38"/>
      <c r="I167" s="322">
        <f>O153+O159+R155+R157</f>
        <v>8507600</v>
      </c>
      <c r="J167" s="322"/>
      <c r="K167" s="322"/>
      <c r="L167" s="322"/>
      <c r="M167" s="322"/>
      <c r="N167" s="322"/>
      <c r="O167" s="64"/>
      <c r="P167" s="64"/>
      <c r="Q167" s="171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180"/>
      <c r="AH167" s="149"/>
    </row>
    <row r="168" spans="1:34" ht="17.25" customHeight="1" x14ac:dyDescent="0.15">
      <c r="A168" s="179"/>
      <c r="B168" s="3"/>
      <c r="D168" s="38"/>
      <c r="E168" s="38"/>
      <c r="F168" s="38"/>
      <c r="G168" s="38"/>
      <c r="H168" s="38"/>
      <c r="I168" s="170"/>
      <c r="J168" s="170"/>
      <c r="K168" s="170"/>
      <c r="L168" s="170"/>
      <c r="M168" s="170"/>
      <c r="N168" s="170"/>
      <c r="O168" s="64"/>
      <c r="P168" s="64"/>
      <c r="Q168" s="171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180"/>
      <c r="AH168" s="149"/>
    </row>
    <row r="169" spans="1:34" ht="17.25" customHeight="1" x14ac:dyDescent="0.15">
      <c r="A169" s="179"/>
      <c r="B169" s="3"/>
      <c r="L169" s="172"/>
      <c r="M169" s="172"/>
      <c r="N169" s="172"/>
      <c r="O169" s="172"/>
      <c r="P169" s="172"/>
      <c r="R169" s="63"/>
      <c r="S169" s="63"/>
      <c r="T169" s="63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80"/>
      <c r="AH169" s="149"/>
    </row>
    <row r="170" spans="1:34" ht="17.25" customHeight="1" x14ac:dyDescent="0.15">
      <c r="A170" s="67" t="s">
        <v>0</v>
      </c>
      <c r="B170" s="68">
        <f>SUM(B151:B169)</f>
        <v>8507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70"/>
      <c r="AH170" s="149"/>
    </row>
    <row r="172" spans="1:34" ht="17.25" customHeight="1" x14ac:dyDescent="0.15">
      <c r="A172" s="73"/>
      <c r="B172" s="62"/>
      <c r="C172" s="62"/>
      <c r="D172" s="62"/>
      <c r="K172" s="166"/>
      <c r="L172" s="166"/>
      <c r="M172" s="166"/>
      <c r="N172" s="166"/>
      <c r="O172" s="166"/>
      <c r="W172" s="166"/>
      <c r="X172" s="166"/>
      <c r="Y172" s="166"/>
      <c r="Z172" s="166"/>
      <c r="AA172" s="166"/>
      <c r="AB172" s="72"/>
    </row>
    <row r="173" spans="1:34" ht="17.25" customHeight="1" x14ac:dyDescent="0.15">
      <c r="A173" s="73"/>
      <c r="B173" s="62"/>
      <c r="C173" s="62"/>
      <c r="D173" s="62"/>
      <c r="K173" s="166"/>
      <c r="L173" s="166"/>
      <c r="M173" s="166"/>
      <c r="N173" s="166"/>
      <c r="O173" s="166"/>
      <c r="W173" s="166"/>
      <c r="X173" s="166"/>
      <c r="Y173" s="166"/>
      <c r="Z173" s="166"/>
      <c r="AA173" s="166"/>
      <c r="AB173" s="72"/>
    </row>
  </sheetData>
  <mergeCells count="215">
    <mergeCell ref="S113:W113"/>
    <mergeCell ref="I111:N111"/>
    <mergeCell ref="S114:W114"/>
    <mergeCell ref="S123:W123"/>
    <mergeCell ref="S124:W124"/>
    <mergeCell ref="S125:W125"/>
    <mergeCell ref="S132:W132"/>
    <mergeCell ref="S141:W141"/>
    <mergeCell ref="S144:W144"/>
    <mergeCell ref="C150:AF150"/>
    <mergeCell ref="D153:H153"/>
    <mergeCell ref="J153:K153"/>
    <mergeCell ref="O153:T153"/>
    <mergeCell ref="S117:W117"/>
    <mergeCell ref="S119:W119"/>
    <mergeCell ref="AC164:AE164"/>
    <mergeCell ref="D165:K165"/>
    <mergeCell ref="L165:P165"/>
    <mergeCell ref="I167:N167"/>
    <mergeCell ref="D163:K163"/>
    <mergeCell ref="L163:P163"/>
    <mergeCell ref="D164:K164"/>
    <mergeCell ref="L164:P164"/>
    <mergeCell ref="S164:V164"/>
    <mergeCell ref="X164:Z164"/>
    <mergeCell ref="O159:T159"/>
    <mergeCell ref="D161:K161"/>
    <mergeCell ref="L161:Q161"/>
    <mergeCell ref="R161:AE161"/>
    <mergeCell ref="D162:K162"/>
    <mergeCell ref="L162:P162"/>
    <mergeCell ref="S120:W120"/>
    <mergeCell ref="S121:W121"/>
    <mergeCell ref="S127:W127"/>
    <mergeCell ref="S128:W128"/>
    <mergeCell ref="S130:W130"/>
    <mergeCell ref="W129:AA129"/>
    <mergeCell ref="D155:H155"/>
    <mergeCell ref="J155:K155"/>
    <mergeCell ref="R155:W155"/>
    <mergeCell ref="N155:P155"/>
    <mergeCell ref="D157:H157"/>
    <mergeCell ref="J157:K157"/>
    <mergeCell ref="E105:I105"/>
    <mergeCell ref="K105:L105"/>
    <mergeCell ref="N105:R105"/>
    <mergeCell ref="T91:X91"/>
    <mergeCell ref="I94:N94"/>
    <mergeCell ref="E96:I96"/>
    <mergeCell ref="K96:L96"/>
    <mergeCell ref="N96:R96"/>
    <mergeCell ref="N100:R100"/>
    <mergeCell ref="N101:R101"/>
    <mergeCell ref="T92:X92"/>
    <mergeCell ref="AD87:AF87"/>
    <mergeCell ref="E88:L88"/>
    <mergeCell ref="M88:Q88"/>
    <mergeCell ref="R90:V90"/>
    <mergeCell ref="E86:L86"/>
    <mergeCell ref="M86:Q86"/>
    <mergeCell ref="E87:L87"/>
    <mergeCell ref="M87:Q87"/>
    <mergeCell ref="T87:W87"/>
    <mergeCell ref="Y87:AA87"/>
    <mergeCell ref="N83:R83"/>
    <mergeCell ref="E84:L84"/>
    <mergeCell ref="M84:R84"/>
    <mergeCell ref="S84:AF84"/>
    <mergeCell ref="E85:L85"/>
    <mergeCell ref="M85:Q85"/>
    <mergeCell ref="E77:L77"/>
    <mergeCell ref="M77:Q77"/>
    <mergeCell ref="E78:L78"/>
    <mergeCell ref="M78:Q78"/>
    <mergeCell ref="T79:Y79"/>
    <mergeCell ref="I80:N80"/>
    <mergeCell ref="E74:L74"/>
    <mergeCell ref="M74:R74"/>
    <mergeCell ref="S74:AF74"/>
    <mergeCell ref="E75:L75"/>
    <mergeCell ref="M75:Q75"/>
    <mergeCell ref="E76:L76"/>
    <mergeCell ref="M76:Q76"/>
    <mergeCell ref="T67:W67"/>
    <mergeCell ref="Y67:AA67"/>
    <mergeCell ref="AD67:AF67"/>
    <mergeCell ref="E68:L68"/>
    <mergeCell ref="M68:Q68"/>
    <mergeCell ref="O73:T73"/>
    <mergeCell ref="W70:AA70"/>
    <mergeCell ref="E65:L65"/>
    <mergeCell ref="M65:Q65"/>
    <mergeCell ref="E66:L66"/>
    <mergeCell ref="M66:Q66"/>
    <mergeCell ref="E67:L67"/>
    <mergeCell ref="M67:Q67"/>
    <mergeCell ref="E62:L62"/>
    <mergeCell ref="M62:Q62"/>
    <mergeCell ref="S62:W62"/>
    <mergeCell ref="Y62:AC62"/>
    <mergeCell ref="I63:M63"/>
    <mergeCell ref="E64:L64"/>
    <mergeCell ref="M64:R64"/>
    <mergeCell ref="S64:AF64"/>
    <mergeCell ref="T60:W60"/>
    <mergeCell ref="Y60:AA60"/>
    <mergeCell ref="AD60:AF60"/>
    <mergeCell ref="E61:L61"/>
    <mergeCell ref="M61:Q61"/>
    <mergeCell ref="T61:X61"/>
    <mergeCell ref="Z61:AD61"/>
    <mergeCell ref="E58:L58"/>
    <mergeCell ref="M58:Q58"/>
    <mergeCell ref="E59:L59"/>
    <mergeCell ref="M59:Q59"/>
    <mergeCell ref="E60:L60"/>
    <mergeCell ref="M60:Q60"/>
    <mergeCell ref="AD51:AF51"/>
    <mergeCell ref="E52:L52"/>
    <mergeCell ref="M52:Q52"/>
    <mergeCell ref="E54:I54"/>
    <mergeCell ref="I56:M56"/>
    <mergeCell ref="E57:L57"/>
    <mergeCell ref="M57:R57"/>
    <mergeCell ref="S57:AF57"/>
    <mergeCell ref="E50:L50"/>
    <mergeCell ref="M50:Q50"/>
    <mergeCell ref="E51:L51"/>
    <mergeCell ref="M51:Q51"/>
    <mergeCell ref="T51:W51"/>
    <mergeCell ref="Y51:AA51"/>
    <mergeCell ref="E47:I47"/>
    <mergeCell ref="E48:L48"/>
    <mergeCell ref="M48:R48"/>
    <mergeCell ref="S48:AF48"/>
    <mergeCell ref="E49:L49"/>
    <mergeCell ref="M49:Q49"/>
    <mergeCell ref="AD43:AF43"/>
    <mergeCell ref="E44:L44"/>
    <mergeCell ref="M44:Q44"/>
    <mergeCell ref="S44:AF44"/>
    <mergeCell ref="E45:L45"/>
    <mergeCell ref="M45:Q45"/>
    <mergeCell ref="S45:AF45"/>
    <mergeCell ref="E42:L42"/>
    <mergeCell ref="M42:Q42"/>
    <mergeCell ref="E43:L43"/>
    <mergeCell ref="M43:Q43"/>
    <mergeCell ref="T43:W43"/>
    <mergeCell ref="Y43:AA43"/>
    <mergeCell ref="E39:I39"/>
    <mergeCell ref="E40:L40"/>
    <mergeCell ref="M40:R40"/>
    <mergeCell ref="S40:AF40"/>
    <mergeCell ref="E41:L41"/>
    <mergeCell ref="M41:Q41"/>
    <mergeCell ref="E35:L35"/>
    <mergeCell ref="M35:Q35"/>
    <mergeCell ref="E36:L36"/>
    <mergeCell ref="M36:Q36"/>
    <mergeCell ref="E37:L37"/>
    <mergeCell ref="M37:Q37"/>
    <mergeCell ref="A1:AH1"/>
    <mergeCell ref="A2:AH2"/>
    <mergeCell ref="D5:AG5"/>
    <mergeCell ref="J7:N7"/>
    <mergeCell ref="P7:R7"/>
    <mergeCell ref="T7:U7"/>
    <mergeCell ref="X7:AB7"/>
    <mergeCell ref="X13:AB13"/>
    <mergeCell ref="K8:N8"/>
    <mergeCell ref="P8:Q8"/>
    <mergeCell ref="S8:U8"/>
    <mergeCell ref="X8:AB8"/>
    <mergeCell ref="D9:G9"/>
    <mergeCell ref="X9:AB9"/>
    <mergeCell ref="R157:W157"/>
    <mergeCell ref="O109:S109"/>
    <mergeCell ref="E15:I15"/>
    <mergeCell ref="K15:N15"/>
    <mergeCell ref="P15:R15"/>
    <mergeCell ref="T15:U15"/>
    <mergeCell ref="W15:AA15"/>
    <mergeCell ref="K17:N17"/>
    <mergeCell ref="P17:R17"/>
    <mergeCell ref="T17:U17"/>
    <mergeCell ref="W17:AA17"/>
    <mergeCell ref="W24:AA24"/>
    <mergeCell ref="E21:I21"/>
    <mergeCell ref="K21:N21"/>
    <mergeCell ref="P21:R21"/>
    <mergeCell ref="T21:U21"/>
    <mergeCell ref="W21:AA21"/>
    <mergeCell ref="E23:I23"/>
    <mergeCell ref="K23:N23"/>
    <mergeCell ref="I30:N30"/>
    <mergeCell ref="E32:I32"/>
    <mergeCell ref="E33:L33"/>
    <mergeCell ref="M33:R33"/>
    <mergeCell ref="S33:AF33"/>
    <mergeCell ref="E19:I19"/>
    <mergeCell ref="K19:N19"/>
    <mergeCell ref="E17:I17"/>
    <mergeCell ref="E34:L34"/>
    <mergeCell ref="M34:Q34"/>
    <mergeCell ref="W19:AA19"/>
    <mergeCell ref="Q16:U16"/>
    <mergeCell ref="P23:R23"/>
    <mergeCell ref="T23:U23"/>
    <mergeCell ref="W23:AA23"/>
    <mergeCell ref="W27:AA27"/>
    <mergeCell ref="W28:AA28"/>
    <mergeCell ref="P18:T18"/>
    <mergeCell ref="P19:R19"/>
    <mergeCell ref="T19:U19"/>
  </mergeCells>
  <phoneticPr fontId="1"/>
  <dataValidations count="1">
    <dataValidation imeMode="off" allowBlank="1" showInputMessage="1" showErrorMessage="1" sqref="WTG983198:WTH983198 WJK983198:WJL983198 B65694:C65694 GU65694:GV65694 QQ65694:QR65694 AAM65694:AAN65694 AKI65694:AKJ65694 AUE65694:AUF65694 BEA65694:BEB65694 BNW65694:BNX65694 BXS65694:BXT65694 CHO65694:CHP65694 CRK65694:CRL65694 DBG65694:DBH65694 DLC65694:DLD65694 DUY65694:DUZ65694 EEU65694:EEV65694 EOQ65694:EOR65694 EYM65694:EYN65694 FII65694:FIJ65694 FSE65694:FSF65694 GCA65694:GCB65694 GLW65694:GLX65694 GVS65694:GVT65694 HFO65694:HFP65694 HPK65694:HPL65694 HZG65694:HZH65694 IJC65694:IJD65694 ISY65694:ISZ65694 JCU65694:JCV65694 JMQ65694:JMR65694 JWM65694:JWN65694 KGI65694:KGJ65694 KQE65694:KQF65694 LAA65694:LAB65694 LJW65694:LJX65694 LTS65694:LTT65694 MDO65694:MDP65694 MNK65694:MNL65694 MXG65694:MXH65694 NHC65694:NHD65694 NQY65694:NQZ65694 OAU65694:OAV65694 OKQ65694:OKR65694 OUM65694:OUN65694 PEI65694:PEJ65694 POE65694:POF65694 PYA65694:PYB65694 QHW65694:QHX65694 QRS65694:QRT65694 RBO65694:RBP65694 RLK65694:RLL65694 RVG65694:RVH65694 SFC65694:SFD65694 SOY65694:SOZ65694 SYU65694:SYV65694 TIQ65694:TIR65694 TSM65694:TSN65694 UCI65694:UCJ65694 UME65694:UMF65694 UWA65694:UWB65694 VFW65694:VFX65694 VPS65694:VPT65694 VZO65694:VZP65694 WJK65694:WJL65694 WTG65694:WTH65694 B131230:C131230 GU131230:GV131230 QQ131230:QR131230 AAM131230:AAN131230 AKI131230:AKJ131230 AUE131230:AUF131230 BEA131230:BEB131230 BNW131230:BNX131230 BXS131230:BXT131230 CHO131230:CHP131230 CRK131230:CRL131230 DBG131230:DBH131230 DLC131230:DLD131230 DUY131230:DUZ131230 EEU131230:EEV131230 EOQ131230:EOR131230 EYM131230:EYN131230 FII131230:FIJ131230 FSE131230:FSF131230 GCA131230:GCB131230 GLW131230:GLX131230 GVS131230:GVT131230 HFO131230:HFP131230 HPK131230:HPL131230 HZG131230:HZH131230 IJC131230:IJD131230 ISY131230:ISZ131230 JCU131230:JCV131230 JMQ131230:JMR131230 JWM131230:JWN131230 KGI131230:KGJ131230 KQE131230:KQF131230 LAA131230:LAB131230 LJW131230:LJX131230 LTS131230:LTT131230 MDO131230:MDP131230 MNK131230:MNL131230 MXG131230:MXH131230 NHC131230:NHD131230 NQY131230:NQZ131230 OAU131230:OAV131230 OKQ131230:OKR131230 OUM131230:OUN131230 PEI131230:PEJ131230 POE131230:POF131230 PYA131230:PYB131230 QHW131230:QHX131230 QRS131230:QRT131230 RBO131230:RBP131230 RLK131230:RLL131230 RVG131230:RVH131230 SFC131230:SFD131230 SOY131230:SOZ131230 SYU131230:SYV131230 TIQ131230:TIR131230 TSM131230:TSN131230 UCI131230:UCJ131230 UME131230:UMF131230 UWA131230:UWB131230 VFW131230:VFX131230 VPS131230:VPT131230 VZO131230:VZP131230 WJK131230:WJL131230 WTG131230:WTH131230 B196766:C196766 GU196766:GV196766 QQ196766:QR196766 AAM196766:AAN196766 AKI196766:AKJ196766 AUE196766:AUF196766 BEA196766:BEB196766 BNW196766:BNX196766 BXS196766:BXT196766 CHO196766:CHP196766 CRK196766:CRL196766 DBG196766:DBH196766 DLC196766:DLD196766 DUY196766:DUZ196766 EEU196766:EEV196766 EOQ196766:EOR196766 EYM196766:EYN196766 FII196766:FIJ196766 FSE196766:FSF196766 GCA196766:GCB196766 GLW196766:GLX196766 GVS196766:GVT196766 HFO196766:HFP196766 HPK196766:HPL196766 HZG196766:HZH196766 IJC196766:IJD196766 ISY196766:ISZ196766 JCU196766:JCV196766 JMQ196766:JMR196766 JWM196766:JWN196766 KGI196766:KGJ196766 KQE196766:KQF196766 LAA196766:LAB196766 LJW196766:LJX196766 LTS196766:LTT196766 MDO196766:MDP196766 MNK196766:MNL196766 MXG196766:MXH196766 NHC196766:NHD196766 NQY196766:NQZ196766 OAU196766:OAV196766 OKQ196766:OKR196766 OUM196766:OUN196766 PEI196766:PEJ196766 POE196766:POF196766 PYA196766:PYB196766 QHW196766:QHX196766 QRS196766:QRT196766 RBO196766:RBP196766 RLK196766:RLL196766 RVG196766:RVH196766 SFC196766:SFD196766 SOY196766:SOZ196766 SYU196766:SYV196766 TIQ196766:TIR196766 TSM196766:TSN196766 UCI196766:UCJ196766 UME196766:UMF196766 UWA196766:UWB196766 VFW196766:VFX196766 VPS196766:VPT196766 VZO196766:VZP196766 WJK196766:WJL196766 WTG196766:WTH196766 B262302:C262302 GU262302:GV262302 QQ262302:QR262302 AAM262302:AAN262302 AKI262302:AKJ262302 AUE262302:AUF262302 BEA262302:BEB262302 BNW262302:BNX262302 BXS262302:BXT262302 CHO262302:CHP262302 CRK262302:CRL262302 DBG262302:DBH262302 DLC262302:DLD262302 DUY262302:DUZ262302 EEU262302:EEV262302 EOQ262302:EOR262302 EYM262302:EYN262302 FII262302:FIJ262302 FSE262302:FSF262302 GCA262302:GCB262302 GLW262302:GLX262302 GVS262302:GVT262302 HFO262302:HFP262302 HPK262302:HPL262302 HZG262302:HZH262302 IJC262302:IJD262302 ISY262302:ISZ262302 JCU262302:JCV262302 JMQ262302:JMR262302 JWM262302:JWN262302 KGI262302:KGJ262302 KQE262302:KQF262302 LAA262302:LAB262302 LJW262302:LJX262302 LTS262302:LTT262302 MDO262302:MDP262302 MNK262302:MNL262302 MXG262302:MXH262302 NHC262302:NHD262302 NQY262302:NQZ262302 OAU262302:OAV262302 OKQ262302:OKR262302 OUM262302:OUN262302 PEI262302:PEJ262302 POE262302:POF262302 PYA262302:PYB262302 QHW262302:QHX262302 QRS262302:QRT262302 RBO262302:RBP262302 RLK262302:RLL262302 RVG262302:RVH262302 SFC262302:SFD262302 SOY262302:SOZ262302 SYU262302:SYV262302 TIQ262302:TIR262302 TSM262302:TSN262302 UCI262302:UCJ262302 UME262302:UMF262302 UWA262302:UWB262302 VFW262302:VFX262302 VPS262302:VPT262302 VZO262302:VZP262302 WJK262302:WJL262302 WTG262302:WTH262302 B327838:C327838 GU327838:GV327838 QQ327838:QR327838 AAM327838:AAN327838 AKI327838:AKJ327838 AUE327838:AUF327838 BEA327838:BEB327838 BNW327838:BNX327838 BXS327838:BXT327838 CHO327838:CHP327838 CRK327838:CRL327838 DBG327838:DBH327838 DLC327838:DLD327838 DUY327838:DUZ327838 EEU327838:EEV327838 EOQ327838:EOR327838 EYM327838:EYN327838 FII327838:FIJ327838 FSE327838:FSF327838 GCA327838:GCB327838 GLW327838:GLX327838 GVS327838:GVT327838 HFO327838:HFP327838 HPK327838:HPL327838 HZG327838:HZH327838 IJC327838:IJD327838 ISY327838:ISZ327838 JCU327838:JCV327838 JMQ327838:JMR327838 JWM327838:JWN327838 KGI327838:KGJ327838 KQE327838:KQF327838 LAA327838:LAB327838 LJW327838:LJX327838 LTS327838:LTT327838 MDO327838:MDP327838 MNK327838:MNL327838 MXG327838:MXH327838 NHC327838:NHD327838 NQY327838:NQZ327838 OAU327838:OAV327838 OKQ327838:OKR327838 OUM327838:OUN327838 PEI327838:PEJ327838 POE327838:POF327838 PYA327838:PYB327838 QHW327838:QHX327838 QRS327838:QRT327838 RBO327838:RBP327838 RLK327838:RLL327838 RVG327838:RVH327838 SFC327838:SFD327838 SOY327838:SOZ327838 SYU327838:SYV327838 TIQ327838:TIR327838 TSM327838:TSN327838 UCI327838:UCJ327838 UME327838:UMF327838 UWA327838:UWB327838 VFW327838:VFX327838 VPS327838:VPT327838 VZO327838:VZP327838 WJK327838:WJL327838 WTG327838:WTH327838 B393374:C393374 GU393374:GV393374 QQ393374:QR393374 AAM393374:AAN393374 AKI393374:AKJ393374 AUE393374:AUF393374 BEA393374:BEB393374 BNW393374:BNX393374 BXS393374:BXT393374 CHO393374:CHP393374 CRK393374:CRL393374 DBG393374:DBH393374 DLC393374:DLD393374 DUY393374:DUZ393374 EEU393374:EEV393374 EOQ393374:EOR393374 EYM393374:EYN393374 FII393374:FIJ393374 FSE393374:FSF393374 GCA393374:GCB393374 GLW393374:GLX393374 GVS393374:GVT393374 HFO393374:HFP393374 HPK393374:HPL393374 HZG393374:HZH393374 IJC393374:IJD393374 ISY393374:ISZ393374 JCU393374:JCV393374 JMQ393374:JMR393374 JWM393374:JWN393374 KGI393374:KGJ393374 KQE393374:KQF393374 LAA393374:LAB393374 LJW393374:LJX393374 LTS393374:LTT393374 MDO393374:MDP393374 MNK393374:MNL393374 MXG393374:MXH393374 NHC393374:NHD393374 NQY393374:NQZ393374 OAU393374:OAV393374 OKQ393374:OKR393374 OUM393374:OUN393374 PEI393374:PEJ393374 POE393374:POF393374 PYA393374:PYB393374 QHW393374:QHX393374 QRS393374:QRT393374 RBO393374:RBP393374 RLK393374:RLL393374 RVG393374:RVH393374 SFC393374:SFD393374 SOY393374:SOZ393374 SYU393374:SYV393374 TIQ393374:TIR393374 TSM393374:TSN393374 UCI393374:UCJ393374 UME393374:UMF393374 UWA393374:UWB393374 VFW393374:VFX393374 VPS393374:VPT393374 VZO393374:VZP393374 WJK393374:WJL393374 WTG393374:WTH393374 B458910:C458910 GU458910:GV458910 QQ458910:QR458910 AAM458910:AAN458910 AKI458910:AKJ458910 AUE458910:AUF458910 BEA458910:BEB458910 BNW458910:BNX458910 BXS458910:BXT458910 CHO458910:CHP458910 CRK458910:CRL458910 DBG458910:DBH458910 DLC458910:DLD458910 DUY458910:DUZ458910 EEU458910:EEV458910 EOQ458910:EOR458910 EYM458910:EYN458910 FII458910:FIJ458910 FSE458910:FSF458910 GCA458910:GCB458910 GLW458910:GLX458910 GVS458910:GVT458910 HFO458910:HFP458910 HPK458910:HPL458910 HZG458910:HZH458910 IJC458910:IJD458910 ISY458910:ISZ458910 JCU458910:JCV458910 JMQ458910:JMR458910 JWM458910:JWN458910 KGI458910:KGJ458910 KQE458910:KQF458910 LAA458910:LAB458910 LJW458910:LJX458910 LTS458910:LTT458910 MDO458910:MDP458910 MNK458910:MNL458910 MXG458910:MXH458910 NHC458910:NHD458910 NQY458910:NQZ458910 OAU458910:OAV458910 OKQ458910:OKR458910 OUM458910:OUN458910 PEI458910:PEJ458910 POE458910:POF458910 PYA458910:PYB458910 QHW458910:QHX458910 QRS458910:QRT458910 RBO458910:RBP458910 RLK458910:RLL458910 RVG458910:RVH458910 SFC458910:SFD458910 SOY458910:SOZ458910 SYU458910:SYV458910 TIQ458910:TIR458910 TSM458910:TSN458910 UCI458910:UCJ458910 UME458910:UMF458910 UWA458910:UWB458910 VFW458910:VFX458910 VPS458910:VPT458910 VZO458910:VZP458910 WJK458910:WJL458910 WTG458910:WTH458910 B524446:C524446 GU524446:GV524446 QQ524446:QR524446 AAM524446:AAN524446 AKI524446:AKJ524446 AUE524446:AUF524446 BEA524446:BEB524446 BNW524446:BNX524446 BXS524446:BXT524446 CHO524446:CHP524446 CRK524446:CRL524446 DBG524446:DBH524446 DLC524446:DLD524446 DUY524446:DUZ524446 EEU524446:EEV524446 EOQ524446:EOR524446 EYM524446:EYN524446 FII524446:FIJ524446 FSE524446:FSF524446 GCA524446:GCB524446 GLW524446:GLX524446 GVS524446:GVT524446 HFO524446:HFP524446 HPK524446:HPL524446 HZG524446:HZH524446 IJC524446:IJD524446 ISY524446:ISZ524446 JCU524446:JCV524446 JMQ524446:JMR524446 JWM524446:JWN524446 KGI524446:KGJ524446 KQE524446:KQF524446 LAA524446:LAB524446 LJW524446:LJX524446 LTS524446:LTT524446 MDO524446:MDP524446 MNK524446:MNL524446 MXG524446:MXH524446 NHC524446:NHD524446 NQY524446:NQZ524446 OAU524446:OAV524446 OKQ524446:OKR524446 OUM524446:OUN524446 PEI524446:PEJ524446 POE524446:POF524446 PYA524446:PYB524446 QHW524446:QHX524446 QRS524446:QRT524446 RBO524446:RBP524446 RLK524446:RLL524446 RVG524446:RVH524446 SFC524446:SFD524446 SOY524446:SOZ524446 SYU524446:SYV524446 TIQ524446:TIR524446 TSM524446:TSN524446 UCI524446:UCJ524446 UME524446:UMF524446 UWA524446:UWB524446 VFW524446:VFX524446 VPS524446:VPT524446 VZO524446:VZP524446 WJK524446:WJL524446 WTG524446:WTH524446 B589982:C589982 GU589982:GV589982 QQ589982:QR589982 AAM589982:AAN589982 AKI589982:AKJ589982 AUE589982:AUF589982 BEA589982:BEB589982 BNW589982:BNX589982 BXS589982:BXT589982 CHO589982:CHP589982 CRK589982:CRL589982 DBG589982:DBH589982 DLC589982:DLD589982 DUY589982:DUZ589982 EEU589982:EEV589982 EOQ589982:EOR589982 EYM589982:EYN589982 FII589982:FIJ589982 FSE589982:FSF589982 GCA589982:GCB589982 GLW589982:GLX589982 GVS589982:GVT589982 HFO589982:HFP589982 HPK589982:HPL589982 HZG589982:HZH589982 IJC589982:IJD589982 ISY589982:ISZ589982 JCU589982:JCV589982 JMQ589982:JMR589982 JWM589982:JWN589982 KGI589982:KGJ589982 KQE589982:KQF589982 LAA589982:LAB589982 LJW589982:LJX589982 LTS589982:LTT589982 MDO589982:MDP589982 MNK589982:MNL589982 MXG589982:MXH589982 NHC589982:NHD589982 NQY589982:NQZ589982 OAU589982:OAV589982 OKQ589982:OKR589982 OUM589982:OUN589982 PEI589982:PEJ589982 POE589982:POF589982 PYA589982:PYB589982 QHW589982:QHX589982 QRS589982:QRT589982 RBO589982:RBP589982 RLK589982:RLL589982 RVG589982:RVH589982 SFC589982:SFD589982 SOY589982:SOZ589982 SYU589982:SYV589982 TIQ589982:TIR589982 TSM589982:TSN589982 UCI589982:UCJ589982 UME589982:UMF589982 UWA589982:UWB589982 VFW589982:VFX589982 VPS589982:VPT589982 VZO589982:VZP589982 WJK589982:WJL589982 WTG589982:WTH589982 B655518:C655518 GU655518:GV655518 QQ655518:QR655518 AAM655518:AAN655518 AKI655518:AKJ655518 AUE655518:AUF655518 BEA655518:BEB655518 BNW655518:BNX655518 BXS655518:BXT655518 CHO655518:CHP655518 CRK655518:CRL655518 DBG655518:DBH655518 DLC655518:DLD655518 DUY655518:DUZ655518 EEU655518:EEV655518 EOQ655518:EOR655518 EYM655518:EYN655518 FII655518:FIJ655518 FSE655518:FSF655518 GCA655518:GCB655518 GLW655518:GLX655518 GVS655518:GVT655518 HFO655518:HFP655518 HPK655518:HPL655518 HZG655518:HZH655518 IJC655518:IJD655518 ISY655518:ISZ655518 JCU655518:JCV655518 JMQ655518:JMR655518 JWM655518:JWN655518 KGI655518:KGJ655518 KQE655518:KQF655518 LAA655518:LAB655518 LJW655518:LJX655518 LTS655518:LTT655518 MDO655518:MDP655518 MNK655518:MNL655518 MXG655518:MXH655518 NHC655518:NHD655518 NQY655518:NQZ655518 OAU655518:OAV655518 OKQ655518:OKR655518 OUM655518:OUN655518 PEI655518:PEJ655518 POE655518:POF655518 PYA655518:PYB655518 QHW655518:QHX655518 QRS655518:QRT655518 RBO655518:RBP655518 RLK655518:RLL655518 RVG655518:RVH655518 SFC655518:SFD655518 SOY655518:SOZ655518 SYU655518:SYV655518 TIQ655518:TIR655518 TSM655518:TSN655518 UCI655518:UCJ655518 UME655518:UMF655518 UWA655518:UWB655518 VFW655518:VFX655518 VPS655518:VPT655518 VZO655518:VZP655518 WJK655518:WJL655518 WTG655518:WTH655518 B721054:C721054 GU721054:GV721054 QQ721054:QR721054 AAM721054:AAN721054 AKI721054:AKJ721054 AUE721054:AUF721054 BEA721054:BEB721054 BNW721054:BNX721054 BXS721054:BXT721054 CHO721054:CHP721054 CRK721054:CRL721054 DBG721054:DBH721054 DLC721054:DLD721054 DUY721054:DUZ721054 EEU721054:EEV721054 EOQ721054:EOR721054 EYM721054:EYN721054 FII721054:FIJ721054 FSE721054:FSF721054 GCA721054:GCB721054 GLW721054:GLX721054 GVS721054:GVT721054 HFO721054:HFP721054 HPK721054:HPL721054 HZG721054:HZH721054 IJC721054:IJD721054 ISY721054:ISZ721054 JCU721054:JCV721054 JMQ721054:JMR721054 JWM721054:JWN721054 KGI721054:KGJ721054 KQE721054:KQF721054 LAA721054:LAB721054 LJW721054:LJX721054 LTS721054:LTT721054 MDO721054:MDP721054 MNK721054:MNL721054 MXG721054:MXH721054 NHC721054:NHD721054 NQY721054:NQZ721054 OAU721054:OAV721054 OKQ721054:OKR721054 OUM721054:OUN721054 PEI721054:PEJ721054 POE721054:POF721054 PYA721054:PYB721054 QHW721054:QHX721054 QRS721054:QRT721054 RBO721054:RBP721054 RLK721054:RLL721054 RVG721054:RVH721054 SFC721054:SFD721054 SOY721054:SOZ721054 SYU721054:SYV721054 TIQ721054:TIR721054 TSM721054:TSN721054 UCI721054:UCJ721054 UME721054:UMF721054 UWA721054:UWB721054 VFW721054:VFX721054 VPS721054:VPT721054 VZO721054:VZP721054 WJK721054:WJL721054 WTG721054:WTH721054 B786590:C786590 GU786590:GV786590 QQ786590:QR786590 AAM786590:AAN786590 AKI786590:AKJ786590 AUE786590:AUF786590 BEA786590:BEB786590 BNW786590:BNX786590 BXS786590:BXT786590 CHO786590:CHP786590 CRK786590:CRL786590 DBG786590:DBH786590 DLC786590:DLD786590 DUY786590:DUZ786590 EEU786590:EEV786590 EOQ786590:EOR786590 EYM786590:EYN786590 FII786590:FIJ786590 FSE786590:FSF786590 GCA786590:GCB786590 GLW786590:GLX786590 GVS786590:GVT786590 HFO786590:HFP786590 HPK786590:HPL786590 HZG786590:HZH786590 IJC786590:IJD786590 ISY786590:ISZ786590 JCU786590:JCV786590 JMQ786590:JMR786590 JWM786590:JWN786590 KGI786590:KGJ786590 KQE786590:KQF786590 LAA786590:LAB786590 LJW786590:LJX786590 LTS786590:LTT786590 MDO786590:MDP786590 MNK786590:MNL786590 MXG786590:MXH786590 NHC786590:NHD786590 NQY786590:NQZ786590 OAU786590:OAV786590 OKQ786590:OKR786590 OUM786590:OUN786590 PEI786590:PEJ786590 POE786590:POF786590 PYA786590:PYB786590 QHW786590:QHX786590 QRS786590:QRT786590 RBO786590:RBP786590 RLK786590:RLL786590 RVG786590:RVH786590 SFC786590:SFD786590 SOY786590:SOZ786590 SYU786590:SYV786590 TIQ786590:TIR786590 TSM786590:TSN786590 UCI786590:UCJ786590 UME786590:UMF786590 UWA786590:UWB786590 VFW786590:VFX786590 VPS786590:VPT786590 VZO786590:VZP786590 WJK786590:WJL786590 WTG786590:WTH786590 B852126:C852126 GU852126:GV852126 QQ852126:QR852126 AAM852126:AAN852126 AKI852126:AKJ852126 AUE852126:AUF852126 BEA852126:BEB852126 BNW852126:BNX852126 BXS852126:BXT852126 CHO852126:CHP852126 CRK852126:CRL852126 DBG852126:DBH852126 DLC852126:DLD852126 DUY852126:DUZ852126 EEU852126:EEV852126 EOQ852126:EOR852126 EYM852126:EYN852126 FII852126:FIJ852126 FSE852126:FSF852126 GCA852126:GCB852126 GLW852126:GLX852126 GVS852126:GVT852126 HFO852126:HFP852126 HPK852126:HPL852126 HZG852126:HZH852126 IJC852126:IJD852126 ISY852126:ISZ852126 JCU852126:JCV852126 JMQ852126:JMR852126 JWM852126:JWN852126 KGI852126:KGJ852126 KQE852126:KQF852126 LAA852126:LAB852126 LJW852126:LJX852126 LTS852126:LTT852126 MDO852126:MDP852126 MNK852126:MNL852126 MXG852126:MXH852126 NHC852126:NHD852126 NQY852126:NQZ852126 OAU852126:OAV852126 OKQ852126:OKR852126 OUM852126:OUN852126 PEI852126:PEJ852126 POE852126:POF852126 PYA852126:PYB852126 QHW852126:QHX852126 QRS852126:QRT852126 RBO852126:RBP852126 RLK852126:RLL852126 RVG852126:RVH852126 SFC852126:SFD852126 SOY852126:SOZ852126 SYU852126:SYV852126 TIQ852126:TIR852126 TSM852126:TSN852126 UCI852126:UCJ852126 UME852126:UMF852126 UWA852126:UWB852126 VFW852126:VFX852126 VPS852126:VPT852126 VZO852126:VZP852126 WJK852126:WJL852126 WTG852126:WTH852126 B917662:C917662 GU917662:GV917662 QQ917662:QR917662 AAM917662:AAN917662 AKI917662:AKJ917662 AUE917662:AUF917662 BEA917662:BEB917662 BNW917662:BNX917662 BXS917662:BXT917662 CHO917662:CHP917662 CRK917662:CRL917662 DBG917662:DBH917662 DLC917662:DLD917662 DUY917662:DUZ917662 EEU917662:EEV917662 EOQ917662:EOR917662 EYM917662:EYN917662 FII917662:FIJ917662 FSE917662:FSF917662 GCA917662:GCB917662 GLW917662:GLX917662 GVS917662:GVT917662 HFO917662:HFP917662 HPK917662:HPL917662 HZG917662:HZH917662 IJC917662:IJD917662 ISY917662:ISZ917662 JCU917662:JCV917662 JMQ917662:JMR917662 JWM917662:JWN917662 KGI917662:KGJ917662 KQE917662:KQF917662 LAA917662:LAB917662 LJW917662:LJX917662 LTS917662:LTT917662 MDO917662:MDP917662 MNK917662:MNL917662 MXG917662:MXH917662 NHC917662:NHD917662 NQY917662:NQZ917662 OAU917662:OAV917662 OKQ917662:OKR917662 OUM917662:OUN917662 PEI917662:PEJ917662 POE917662:POF917662 PYA917662:PYB917662 QHW917662:QHX917662 QRS917662:QRT917662 RBO917662:RBP917662 RLK917662:RLL917662 RVG917662:RVH917662 SFC917662:SFD917662 SOY917662:SOZ917662 SYU917662:SYV917662 TIQ917662:TIR917662 TSM917662:TSN917662 UCI917662:UCJ917662 UME917662:UMF917662 UWA917662:UWB917662 VFW917662:VFX917662 VPS917662:VPT917662 VZO917662:VZP917662 WJK917662:WJL917662 WTG917662:WTH917662 B983198:C983198 GU983198:GV983198 QQ983198:QR983198 AAM983198:AAN983198 AKI983198:AKJ983198 AUE983198:AUF983198 BEA983198:BEB983198 BNW983198:BNX983198 BXS983198:BXT983198 CHO983198:CHP983198 CRK983198:CRL983198 DBG983198:DBH983198 DLC983198:DLD983198 DUY983198:DUZ983198 EEU983198:EEV983198 EOQ983198:EOR983198 EYM983198:EYN983198 FII983198:FIJ983198 FSE983198:FSF983198 GCA983198:GCB983198 GLW983198:GLX983198 GVS983198:GVT983198 HFO983198:HFP983198 HPK983198:HPL983198 HZG983198:HZH983198 IJC983198:IJD983198 ISY983198:ISZ983198 JCU983198:JCV983198 JMQ983198:JMR983198 JWM983198:JWN983198 KGI983198:KGJ983198 KQE983198:KQF983198 LAA983198:LAB983198 LJW983198:LJX983198 LTS983198:LTT983198 MDO983198:MDP983198 MNK983198:MNL983198 MXG983198:MXH983198 NHC983198:NHD983198 NQY983198:NQZ983198 OAU983198:OAV983198 OKQ983198:OKR983198 OUM983198:OUN983198 PEI983198:PEJ983198 POE983198:POF983198 PYA983198:PYB983198 QHW983198:QHX983198 QRS983198:QRT983198 RBO983198:RBP983198 RLK983198:RLL983198 RVG983198:RVH983198 SFC983198:SFD983198 SOY983198:SOZ983198 SYU983198:SYV983198 TIQ983198:TIR983198 TSM983198:TSN983198 UCI983198:UCJ983198 UME983198:UMF983198 UWA983198:UWB983198 VFW983198:VFX983198 VPS983198:VPT983198 VZO983198:VZP983198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rowBreaks count="2" manualBreakCount="2">
    <brk id="71" max="34" man="1"/>
    <brk id="131" max="34" man="1"/>
  </rowBreaks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管理経費（R4）予算構成用</vt:lpstr>
      <vt:lpstr>'管理経費（R4）予算構成用'!Print_Area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rinji</dc:creator>
  <cp:lastModifiedBy>WS18005</cp:lastModifiedBy>
  <cp:lastPrinted>2022-11-25T08:47:16Z</cp:lastPrinted>
  <dcterms:created xsi:type="dcterms:W3CDTF">2010-07-29T06:42:24Z</dcterms:created>
  <dcterms:modified xsi:type="dcterms:W3CDTF">2022-11-25T08:52:55Z</dcterms:modified>
</cp:coreProperties>
</file>